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05" yWindow="150" windowWidth="18960" windowHeight="8100" firstSheet="1" activeTab="1"/>
  </bookViews>
  <sheets>
    <sheet name="入力説明" sheetId="8" state="hidden" r:id="rId1"/>
    <sheet name="記録用紙入力" sheetId="21" r:id="rId2"/>
    <sheet name="記録用紙印刷" sheetId="20" r:id="rId3"/>
    <sheet name="記録用紙印刷 (15点)" sheetId="22" r:id="rId4"/>
    <sheet name="選手名簿" sheetId="2" r:id="rId5"/>
  </sheets>
  <definedNames>
    <definedName name="_xlnm.Print_Area" localSheetId="2">記録用紙印刷!$A$1:$AR$60</definedName>
    <definedName name="_xlnm.Print_Area" localSheetId="3">'記録用紙印刷 (15点)'!$A$1:$AR$65</definedName>
    <definedName name="_xlnm.Print_Area" localSheetId="1">記録用紙入力!$A$1:$BP$87</definedName>
    <definedName name="_xlnm.Print_Area" localSheetId="0">入力説明!$A$1:$BO$65</definedName>
  </definedNames>
  <calcPr calcId="124519"/>
</workbook>
</file>

<file path=xl/calcChain.xml><?xml version="1.0" encoding="utf-8"?>
<calcChain xmlns="http://schemas.openxmlformats.org/spreadsheetml/2006/main">
  <c r="B342" i="2"/>
  <c r="AJ7" i="22" l="1"/>
  <c r="U7"/>
  <c r="AJ6"/>
  <c r="AJ5"/>
  <c r="Z5"/>
  <c r="P5"/>
  <c r="AJ7" i="20"/>
  <c r="U7"/>
  <c r="AJ6"/>
  <c r="AJ5"/>
  <c r="Z5"/>
  <c r="P5"/>
  <c r="AE70" i="21"/>
  <c r="AC49" i="20" s="1"/>
  <c r="P70" i="21"/>
  <c r="N49" i="22" s="1"/>
  <c r="AE69" i="21"/>
  <c r="AC48" i="20" s="1"/>
  <c r="P69" i="21"/>
  <c r="N48" i="20" s="1"/>
  <c r="AE68" i="21"/>
  <c r="AC47" i="22" s="1"/>
  <c r="P68" i="21"/>
  <c r="N47" i="20" s="1"/>
  <c r="AE67" i="21"/>
  <c r="AC46" i="22" s="1"/>
  <c r="P67" i="21"/>
  <c r="N46" i="20" s="1"/>
  <c r="AE66" i="21"/>
  <c r="AC45" i="20" s="1"/>
  <c r="P66" i="21"/>
  <c r="N45" i="20" s="1"/>
  <c r="AN64" i="21"/>
  <c r="AB64" s="1"/>
  <c r="Z43" i="20" s="1"/>
  <c r="AJ64" i="21"/>
  <c r="AH43" i="20" s="1"/>
  <c r="J64" i="21"/>
  <c r="H43" i="20" s="1"/>
  <c r="F64" i="21"/>
  <c r="D43" i="20" s="1"/>
  <c r="BR37" i="21"/>
  <c r="BR36"/>
  <c r="BR35"/>
  <c r="BR34"/>
  <c r="BR33"/>
  <c r="BR32"/>
  <c r="BR31"/>
  <c r="BR30"/>
  <c r="BR29"/>
  <c r="BR28"/>
  <c r="BA39"/>
  <c r="BA38"/>
  <c r="BA37"/>
  <c r="BA36"/>
  <c r="BA35"/>
  <c r="BA34"/>
  <c r="BA33"/>
  <c r="BA32"/>
  <c r="BA31"/>
  <c r="BA30"/>
  <c r="D9" i="22"/>
  <c r="W10"/>
  <c r="A1"/>
  <c r="D9" i="20"/>
  <c r="W10"/>
  <c r="A1"/>
  <c r="N48" i="22" l="1"/>
  <c r="N46"/>
  <c r="D43"/>
  <c r="Q64" i="21"/>
  <c r="O43" i="20" s="1"/>
  <c r="AH43" i="22"/>
  <c r="AC48"/>
  <c r="Z43"/>
  <c r="AC47" i="20"/>
  <c r="AC45" i="22"/>
  <c r="AC49"/>
  <c r="H43"/>
  <c r="AL43"/>
  <c r="N47"/>
  <c r="N45"/>
  <c r="N49" i="20"/>
  <c r="AC46"/>
  <c r="AL43"/>
  <c r="D61" i="22"/>
  <c r="F61"/>
  <c r="K61"/>
  <c r="N61"/>
  <c r="Q61"/>
  <c r="T61"/>
  <c r="D62"/>
  <c r="F62"/>
  <c r="K62"/>
  <c r="N62"/>
  <c r="Q62"/>
  <c r="T62"/>
  <c r="D63"/>
  <c r="F63"/>
  <c r="K63"/>
  <c r="N63"/>
  <c r="Q63"/>
  <c r="T63"/>
  <c r="D64"/>
  <c r="F64"/>
  <c r="K64"/>
  <c r="N64"/>
  <c r="Q64"/>
  <c r="T64"/>
  <c r="D65"/>
  <c r="F65"/>
  <c r="K65"/>
  <c r="N65"/>
  <c r="Q65"/>
  <c r="T65"/>
  <c r="T60"/>
  <c r="Q60"/>
  <c r="N60"/>
  <c r="K60"/>
  <c r="F60"/>
  <c r="D60"/>
  <c r="T59"/>
  <c r="Q59"/>
  <c r="N59"/>
  <c r="K59"/>
  <c r="F59"/>
  <c r="D59"/>
  <c r="T58"/>
  <c r="Q58"/>
  <c r="N58"/>
  <c r="K58"/>
  <c r="F58"/>
  <c r="D58"/>
  <c r="T57"/>
  <c r="Q57"/>
  <c r="N57"/>
  <c r="K57"/>
  <c r="F57"/>
  <c r="D57"/>
  <c r="T56"/>
  <c r="Q56"/>
  <c r="N56"/>
  <c r="K56"/>
  <c r="F56"/>
  <c r="D56"/>
  <c r="T55"/>
  <c r="Q55"/>
  <c r="N55"/>
  <c r="K55"/>
  <c r="F55"/>
  <c r="D55"/>
  <c r="T54"/>
  <c r="Q54"/>
  <c r="N54"/>
  <c r="K54"/>
  <c r="F54"/>
  <c r="D54"/>
  <c r="T53"/>
  <c r="Q53"/>
  <c r="N53"/>
  <c r="K53"/>
  <c r="F53"/>
  <c r="D53"/>
  <c r="T52"/>
  <c r="Q52"/>
  <c r="N52"/>
  <c r="K52"/>
  <c r="F52"/>
  <c r="D52"/>
  <c r="T51"/>
  <c r="Q51"/>
  <c r="N51"/>
  <c r="K51"/>
  <c r="F51"/>
  <c r="D51"/>
  <c r="AP49"/>
  <c r="AK49"/>
  <c r="AJ49"/>
  <c r="AH49"/>
  <c r="AF49"/>
  <c r="AA49"/>
  <c r="Y49"/>
  <c r="S49"/>
  <c r="Q49"/>
  <c r="L49"/>
  <c r="G49"/>
  <c r="F49"/>
  <c r="D49"/>
  <c r="B49"/>
  <c r="AP48"/>
  <c r="AK48"/>
  <c r="AJ48"/>
  <c r="AH48"/>
  <c r="AF48"/>
  <c r="AA48"/>
  <c r="Y48"/>
  <c r="S48"/>
  <c r="Q48"/>
  <c r="L48"/>
  <c r="G48"/>
  <c r="F48"/>
  <c r="D48"/>
  <c r="B48"/>
  <c r="AP47"/>
  <c r="AK47"/>
  <c r="AJ47"/>
  <c r="AH47"/>
  <c r="AF47"/>
  <c r="AA47"/>
  <c r="Y47"/>
  <c r="S47"/>
  <c r="Q47"/>
  <c r="L47"/>
  <c r="G47"/>
  <c r="F47"/>
  <c r="D47"/>
  <c r="B47"/>
  <c r="AP46"/>
  <c r="AK46"/>
  <c r="AJ46"/>
  <c r="AH46"/>
  <c r="AF46"/>
  <c r="AA46"/>
  <c r="Y46"/>
  <c r="S46"/>
  <c r="Q46"/>
  <c r="L46"/>
  <c r="G46"/>
  <c r="F46"/>
  <c r="D46"/>
  <c r="B46"/>
  <c r="AP45"/>
  <c r="AK45"/>
  <c r="AJ45"/>
  <c r="AH45"/>
  <c r="AF45"/>
  <c r="AA45"/>
  <c r="Y45"/>
  <c r="S45"/>
  <c r="Q45"/>
  <c r="L45"/>
  <c r="G45"/>
  <c r="F45"/>
  <c r="D45"/>
  <c r="B45"/>
  <c r="AR42"/>
  <c r="AP42"/>
  <c r="AO42"/>
  <c r="AL42"/>
  <c r="AK42"/>
  <c r="AH42"/>
  <c r="Y42"/>
  <c r="W42"/>
  <c r="U42"/>
  <c r="T42"/>
  <c r="K42"/>
  <c r="H42"/>
  <c r="G42"/>
  <c r="D42"/>
  <c r="B42"/>
  <c r="A42"/>
  <c r="AR41"/>
  <c r="AP41"/>
  <c r="AO41"/>
  <c r="AL41"/>
  <c r="AK41"/>
  <c r="AH41"/>
  <c r="Y41"/>
  <c r="W41"/>
  <c r="U41"/>
  <c r="T41"/>
  <c r="K41"/>
  <c r="H41"/>
  <c r="G41"/>
  <c r="D41"/>
  <c r="B41"/>
  <c r="A41"/>
  <c r="AR40"/>
  <c r="AP40"/>
  <c r="AO40"/>
  <c r="AL40"/>
  <c r="AK40"/>
  <c r="AH40"/>
  <c r="Y40"/>
  <c r="W40"/>
  <c r="U40"/>
  <c r="T40"/>
  <c r="K40"/>
  <c r="H40"/>
  <c r="G40"/>
  <c r="D40"/>
  <c r="B40"/>
  <c r="A40"/>
  <c r="AR39"/>
  <c r="AP39"/>
  <c r="AO39"/>
  <c r="AL39"/>
  <c r="AK39"/>
  <c r="AH39"/>
  <c r="Y39"/>
  <c r="W39"/>
  <c r="U39"/>
  <c r="T39"/>
  <c r="K39"/>
  <c r="H39"/>
  <c r="G39"/>
  <c r="D39"/>
  <c r="B39"/>
  <c r="A39"/>
  <c r="AR38"/>
  <c r="AP38"/>
  <c r="AO38"/>
  <c r="AL38"/>
  <c r="AK38"/>
  <c r="AH38"/>
  <c r="Y38"/>
  <c r="W38"/>
  <c r="U38"/>
  <c r="T38"/>
  <c r="K38"/>
  <c r="H38"/>
  <c r="G38"/>
  <c r="D38"/>
  <c r="B38"/>
  <c r="A38"/>
  <c r="AR37"/>
  <c r="AP37"/>
  <c r="AO37"/>
  <c r="AL37"/>
  <c r="AK37"/>
  <c r="AH37"/>
  <c r="Y37"/>
  <c r="W37"/>
  <c r="U37"/>
  <c r="T37"/>
  <c r="K37"/>
  <c r="H37"/>
  <c r="G37"/>
  <c r="D37"/>
  <c r="B37"/>
  <c r="A37"/>
  <c r="AR36"/>
  <c r="AP36"/>
  <c r="AO36"/>
  <c r="AL36"/>
  <c r="AK36"/>
  <c r="AH36"/>
  <c r="Y36"/>
  <c r="W36"/>
  <c r="U36"/>
  <c r="T36"/>
  <c r="K36"/>
  <c r="H36"/>
  <c r="G36"/>
  <c r="D36"/>
  <c r="B36"/>
  <c r="A36"/>
  <c r="AR35"/>
  <c r="AP35"/>
  <c r="AO35"/>
  <c r="AL35"/>
  <c r="AK35"/>
  <c r="AH35"/>
  <c r="Y35"/>
  <c r="W35"/>
  <c r="U35"/>
  <c r="T35"/>
  <c r="K35"/>
  <c r="H35"/>
  <c r="G35"/>
  <c r="D35"/>
  <c r="B35"/>
  <c r="A35"/>
  <c r="AR34"/>
  <c r="AP34"/>
  <c r="AO34"/>
  <c r="AL34"/>
  <c r="AK34"/>
  <c r="AH34"/>
  <c r="Y34"/>
  <c r="W34"/>
  <c r="U34"/>
  <c r="T34"/>
  <c r="K34"/>
  <c r="H34"/>
  <c r="G34"/>
  <c r="D34"/>
  <c r="B34"/>
  <c r="A34"/>
  <c r="AP32"/>
  <c r="AO32"/>
  <c r="AL32"/>
  <c r="AK32"/>
  <c r="AH32"/>
  <c r="Y32"/>
  <c r="T32"/>
  <c r="K32"/>
  <c r="H32"/>
  <c r="G32"/>
  <c r="D32"/>
  <c r="B32"/>
  <c r="AP31"/>
  <c r="AO31"/>
  <c r="AL31"/>
  <c r="AK31"/>
  <c r="AH31"/>
  <c r="Y31"/>
  <c r="T31"/>
  <c r="K31"/>
  <c r="H31"/>
  <c r="G31"/>
  <c r="D31"/>
  <c r="B31"/>
  <c r="AP30"/>
  <c r="AO30"/>
  <c r="AL30"/>
  <c r="AK30"/>
  <c r="AH30"/>
  <c r="Y30"/>
  <c r="T30"/>
  <c r="K30"/>
  <c r="H30"/>
  <c r="G30"/>
  <c r="D30"/>
  <c r="B30"/>
  <c r="AP29"/>
  <c r="AO29"/>
  <c r="AL29"/>
  <c r="AK29"/>
  <c r="AH29"/>
  <c r="Y29"/>
  <c r="T29"/>
  <c r="K29"/>
  <c r="H29"/>
  <c r="G29"/>
  <c r="D29"/>
  <c r="B29"/>
  <c r="AP28"/>
  <c r="AO28"/>
  <c r="AL28"/>
  <c r="AK28"/>
  <c r="AH28"/>
  <c r="Y28"/>
  <c r="T28"/>
  <c r="K28"/>
  <c r="H28"/>
  <c r="G28"/>
  <c r="D28"/>
  <c r="B28"/>
  <c r="AP27"/>
  <c r="AO27"/>
  <c r="AL27"/>
  <c r="AK27"/>
  <c r="AH27"/>
  <c r="Y27"/>
  <c r="T27"/>
  <c r="K27"/>
  <c r="H27"/>
  <c r="G27"/>
  <c r="D27"/>
  <c r="B27"/>
  <c r="AP26"/>
  <c r="AO26"/>
  <c r="AL26"/>
  <c r="AK26"/>
  <c r="AH26"/>
  <c r="Y26"/>
  <c r="T26"/>
  <c r="K26"/>
  <c r="H26"/>
  <c r="G26"/>
  <c r="D26"/>
  <c r="B26"/>
  <c r="AP25"/>
  <c r="AO25"/>
  <c r="AL25"/>
  <c r="AK25"/>
  <c r="AH25"/>
  <c r="Y25"/>
  <c r="T25"/>
  <c r="K25"/>
  <c r="H25"/>
  <c r="G25"/>
  <c r="D25"/>
  <c r="B25"/>
  <c r="AP24"/>
  <c r="AO24"/>
  <c r="AL24"/>
  <c r="AK24"/>
  <c r="AH24"/>
  <c r="Y24"/>
  <c r="T24"/>
  <c r="K24"/>
  <c r="H24"/>
  <c r="G24"/>
  <c r="D24"/>
  <c r="B24"/>
  <c r="AP23"/>
  <c r="AO23"/>
  <c r="AL23"/>
  <c r="AK23"/>
  <c r="AH23"/>
  <c r="Y23"/>
  <c r="T23"/>
  <c r="K23"/>
  <c r="H23"/>
  <c r="G23"/>
  <c r="D23"/>
  <c r="B23"/>
  <c r="AP22"/>
  <c r="AO22"/>
  <c r="AL22"/>
  <c r="AK22"/>
  <c r="AH22"/>
  <c r="Y22"/>
  <c r="T22"/>
  <c r="K22"/>
  <c r="H22"/>
  <c r="G22"/>
  <c r="D22"/>
  <c r="B22"/>
  <c r="X17"/>
  <c r="U17"/>
  <c r="X15"/>
  <c r="U15"/>
  <c r="AF14"/>
  <c r="AL13"/>
  <c r="AF13"/>
  <c r="Z13"/>
  <c r="O13"/>
  <c r="M13"/>
  <c r="K13"/>
  <c r="I13"/>
  <c r="G13"/>
  <c r="AB11"/>
  <c r="Y11"/>
  <c r="U11"/>
  <c r="AO10"/>
  <c r="AE10"/>
  <c r="AB10"/>
  <c r="Z10"/>
  <c r="D7"/>
  <c r="F15" s="1"/>
  <c r="D7" i="20"/>
  <c r="F15" s="1"/>
  <c r="BM82" i="21"/>
  <c r="BJ82"/>
  <c r="AV45"/>
  <c r="N45" s="1"/>
  <c r="L24" i="22" s="1"/>
  <c r="Z13" i="20"/>
  <c r="T52"/>
  <c r="T53"/>
  <c r="T54"/>
  <c r="T55"/>
  <c r="T56"/>
  <c r="T57"/>
  <c r="T58"/>
  <c r="T59"/>
  <c r="T60"/>
  <c r="Q52"/>
  <c r="Q53"/>
  <c r="Q54"/>
  <c r="Q55"/>
  <c r="Q56"/>
  <c r="Q57"/>
  <c r="Q58"/>
  <c r="Q59"/>
  <c r="Q60"/>
  <c r="N52"/>
  <c r="N53"/>
  <c r="N54"/>
  <c r="N55"/>
  <c r="N56"/>
  <c r="N57"/>
  <c r="N58"/>
  <c r="N59"/>
  <c r="N60"/>
  <c r="K52"/>
  <c r="K53"/>
  <c r="K54"/>
  <c r="K55"/>
  <c r="K56"/>
  <c r="K57"/>
  <c r="K58"/>
  <c r="K59"/>
  <c r="K60"/>
  <c r="F52"/>
  <c r="F53"/>
  <c r="F54"/>
  <c r="F55"/>
  <c r="F56"/>
  <c r="F57"/>
  <c r="F58"/>
  <c r="F59"/>
  <c r="F60"/>
  <c r="D52"/>
  <c r="D53"/>
  <c r="D54"/>
  <c r="D55"/>
  <c r="D56"/>
  <c r="D57"/>
  <c r="D58"/>
  <c r="D59"/>
  <c r="D60"/>
  <c r="AP46"/>
  <c r="AP47"/>
  <c r="AP48"/>
  <c r="AP49"/>
  <c r="AK46"/>
  <c r="AK47"/>
  <c r="AK48"/>
  <c r="AK49"/>
  <c r="AJ46"/>
  <c r="AJ47"/>
  <c r="AJ48"/>
  <c r="AJ49"/>
  <c r="AH46"/>
  <c r="AH47"/>
  <c r="AH48"/>
  <c r="AH49"/>
  <c r="AF46"/>
  <c r="AF47"/>
  <c r="AF48"/>
  <c r="AF49"/>
  <c r="AA46"/>
  <c r="AA47"/>
  <c r="AA48"/>
  <c r="AA49"/>
  <c r="Y46"/>
  <c r="Y47"/>
  <c r="Y48"/>
  <c r="Y49"/>
  <c r="S46"/>
  <c r="S47"/>
  <c r="S48"/>
  <c r="S49"/>
  <c r="Q46"/>
  <c r="Q47"/>
  <c r="Q48"/>
  <c r="Q49"/>
  <c r="L46"/>
  <c r="L47"/>
  <c r="L48"/>
  <c r="L49"/>
  <c r="G46"/>
  <c r="G47"/>
  <c r="G48"/>
  <c r="G49"/>
  <c r="F46"/>
  <c r="F47"/>
  <c r="F48"/>
  <c r="F49"/>
  <c r="D46"/>
  <c r="D47"/>
  <c r="D48"/>
  <c r="D49"/>
  <c r="B46"/>
  <c r="B47"/>
  <c r="B48"/>
  <c r="B49"/>
  <c r="AR35"/>
  <c r="AR36"/>
  <c r="AR37"/>
  <c r="AR38"/>
  <c r="AR39"/>
  <c r="AR40"/>
  <c r="AR41"/>
  <c r="AR42"/>
  <c r="AP35"/>
  <c r="AP36"/>
  <c r="AP37"/>
  <c r="AP38"/>
  <c r="AP39"/>
  <c r="AP40"/>
  <c r="AP41"/>
  <c r="AP42"/>
  <c r="AO35"/>
  <c r="AO36"/>
  <c r="AO37"/>
  <c r="AO38"/>
  <c r="AO39"/>
  <c r="AO40"/>
  <c r="AO41"/>
  <c r="AO42"/>
  <c r="AL35"/>
  <c r="AL36"/>
  <c r="AL37"/>
  <c r="AL38"/>
  <c r="AL39"/>
  <c r="AL40"/>
  <c r="AL41"/>
  <c r="AL42"/>
  <c r="AK35"/>
  <c r="AK36"/>
  <c r="AK37"/>
  <c r="AK38"/>
  <c r="AK39"/>
  <c r="AK40"/>
  <c r="AK41"/>
  <c r="AK42"/>
  <c r="AH35"/>
  <c r="AH36"/>
  <c r="AH37"/>
  <c r="AH38"/>
  <c r="AH39"/>
  <c r="AH40"/>
  <c r="AH41"/>
  <c r="AH42"/>
  <c r="Y35"/>
  <c r="Y36"/>
  <c r="Y37"/>
  <c r="Y38"/>
  <c r="Y39"/>
  <c r="Y40"/>
  <c r="Y41"/>
  <c r="Y42"/>
  <c r="W35"/>
  <c r="W36"/>
  <c r="W37"/>
  <c r="W38"/>
  <c r="W39"/>
  <c r="W40"/>
  <c r="W41"/>
  <c r="W42"/>
  <c r="U35"/>
  <c r="U36"/>
  <c r="U37"/>
  <c r="U38"/>
  <c r="U39"/>
  <c r="U40"/>
  <c r="U41"/>
  <c r="U42"/>
  <c r="T35"/>
  <c r="T36"/>
  <c r="T37"/>
  <c r="T38"/>
  <c r="T39"/>
  <c r="T40"/>
  <c r="T41"/>
  <c r="T42"/>
  <c r="K35"/>
  <c r="K36"/>
  <c r="K37"/>
  <c r="K38"/>
  <c r="K39"/>
  <c r="K40"/>
  <c r="K41"/>
  <c r="K42"/>
  <c r="H35"/>
  <c r="H36"/>
  <c r="H37"/>
  <c r="H38"/>
  <c r="H39"/>
  <c r="H40"/>
  <c r="H41"/>
  <c r="H42"/>
  <c r="G35"/>
  <c r="G36"/>
  <c r="G37"/>
  <c r="G38"/>
  <c r="G39"/>
  <c r="G40"/>
  <c r="G41"/>
  <c r="G42"/>
  <c r="D35"/>
  <c r="D36"/>
  <c r="D37"/>
  <c r="D38"/>
  <c r="D39"/>
  <c r="D40"/>
  <c r="D41"/>
  <c r="D42"/>
  <c r="A35"/>
  <c r="B35"/>
  <c r="A36"/>
  <c r="B36"/>
  <c r="A37"/>
  <c r="B37"/>
  <c r="A38"/>
  <c r="B38"/>
  <c r="A39"/>
  <c r="B39"/>
  <c r="A40"/>
  <c r="B40"/>
  <c r="A41"/>
  <c r="B41"/>
  <c r="A42"/>
  <c r="B42"/>
  <c r="AP23"/>
  <c r="AP24"/>
  <c r="AP25"/>
  <c r="AP26"/>
  <c r="AP27"/>
  <c r="AP28"/>
  <c r="AP29"/>
  <c r="AP30"/>
  <c r="AP31"/>
  <c r="AP32"/>
  <c r="AO23"/>
  <c r="AO24"/>
  <c r="AO25"/>
  <c r="AO26"/>
  <c r="AO27"/>
  <c r="AO28"/>
  <c r="AO29"/>
  <c r="AO30"/>
  <c r="AO31"/>
  <c r="AO32"/>
  <c r="AL23"/>
  <c r="AL24"/>
  <c r="AL25"/>
  <c r="AL26"/>
  <c r="AL27"/>
  <c r="AL28"/>
  <c r="AL29"/>
  <c r="AL30"/>
  <c r="AL31"/>
  <c r="AL32"/>
  <c r="AK23"/>
  <c r="AK24"/>
  <c r="AK25"/>
  <c r="AK26"/>
  <c r="AK27"/>
  <c r="AK28"/>
  <c r="AK29"/>
  <c r="AK30"/>
  <c r="AK31"/>
  <c r="AK32"/>
  <c r="AH23"/>
  <c r="AH24"/>
  <c r="AH25"/>
  <c r="AH26"/>
  <c r="AH27"/>
  <c r="AH28"/>
  <c r="AH29"/>
  <c r="AH30"/>
  <c r="AH31"/>
  <c r="AH32"/>
  <c r="Y23"/>
  <c r="Y24"/>
  <c r="Y25"/>
  <c r="Y26"/>
  <c r="Y27"/>
  <c r="Y28"/>
  <c r="Y29"/>
  <c r="Y30"/>
  <c r="Y31"/>
  <c r="Y32"/>
  <c r="T23"/>
  <c r="T24"/>
  <c r="T25"/>
  <c r="T26"/>
  <c r="T27"/>
  <c r="T28"/>
  <c r="T29"/>
  <c r="T30"/>
  <c r="T31"/>
  <c r="T32"/>
  <c r="K23"/>
  <c r="K24"/>
  <c r="K25"/>
  <c r="K26"/>
  <c r="K27"/>
  <c r="K28"/>
  <c r="K29"/>
  <c r="K30"/>
  <c r="K31"/>
  <c r="K32"/>
  <c r="H23"/>
  <c r="H24"/>
  <c r="H25"/>
  <c r="H26"/>
  <c r="H27"/>
  <c r="H28"/>
  <c r="H29"/>
  <c r="H30"/>
  <c r="H31"/>
  <c r="H32"/>
  <c r="G23"/>
  <c r="G24"/>
  <c r="G25"/>
  <c r="G26"/>
  <c r="G27"/>
  <c r="G28"/>
  <c r="G29"/>
  <c r="G30"/>
  <c r="G31"/>
  <c r="G32"/>
  <c r="D23"/>
  <c r="D24"/>
  <c r="D25"/>
  <c r="D26"/>
  <c r="D27"/>
  <c r="D28"/>
  <c r="D29"/>
  <c r="D30"/>
  <c r="D31"/>
  <c r="D32"/>
  <c r="B23"/>
  <c r="B24"/>
  <c r="B25"/>
  <c r="B26"/>
  <c r="B27"/>
  <c r="B28"/>
  <c r="B29"/>
  <c r="B30"/>
  <c r="B31"/>
  <c r="B32"/>
  <c r="T51"/>
  <c r="Q51"/>
  <c r="N51"/>
  <c r="K51"/>
  <c r="F51"/>
  <c r="D51"/>
  <c r="AP45"/>
  <c r="AK45"/>
  <c r="AJ45"/>
  <c r="AH45"/>
  <c r="AF45"/>
  <c r="AA45"/>
  <c r="Y45"/>
  <c r="S45"/>
  <c r="Q45"/>
  <c r="L45"/>
  <c r="G45"/>
  <c r="F45"/>
  <c r="D45"/>
  <c r="B45"/>
  <c r="U34"/>
  <c r="AR34"/>
  <c r="AP34"/>
  <c r="AO34"/>
  <c r="AL34"/>
  <c r="AK34"/>
  <c r="AH34"/>
  <c r="Y34"/>
  <c r="W34"/>
  <c r="T34"/>
  <c r="K34"/>
  <c r="H34"/>
  <c r="G34"/>
  <c r="D34"/>
  <c r="B34"/>
  <c r="A34"/>
  <c r="AP22"/>
  <c r="AO22"/>
  <c r="AL22"/>
  <c r="AK22"/>
  <c r="AH22"/>
  <c r="Y22"/>
  <c r="T22"/>
  <c r="K22"/>
  <c r="H22"/>
  <c r="G22"/>
  <c r="D22"/>
  <c r="B22"/>
  <c r="X17"/>
  <c r="U17"/>
  <c r="X15"/>
  <c r="U15"/>
  <c r="AF14"/>
  <c r="AL13"/>
  <c r="AF13"/>
  <c r="Z10"/>
  <c r="AO10"/>
  <c r="AE10"/>
  <c r="AB10"/>
  <c r="Y11"/>
  <c r="AB11"/>
  <c r="U11"/>
  <c r="G13"/>
  <c r="I13"/>
  <c r="K13"/>
  <c r="M13"/>
  <c r="O13"/>
  <c r="BM117" i="21"/>
  <c r="BJ117"/>
  <c r="BM116"/>
  <c r="BJ116"/>
  <c r="BM115"/>
  <c r="BJ115"/>
  <c r="BM114"/>
  <c r="BJ114"/>
  <c r="BM113"/>
  <c r="BJ113"/>
  <c r="BM112"/>
  <c r="BJ112"/>
  <c r="BM111"/>
  <c r="BJ111"/>
  <c r="BM110"/>
  <c r="BJ110"/>
  <c r="BM109"/>
  <c r="BJ109"/>
  <c r="BM108"/>
  <c r="BJ108"/>
  <c r="BM107"/>
  <c r="BJ107"/>
  <c r="BM106"/>
  <c r="BJ106"/>
  <c r="BM105"/>
  <c r="BJ105"/>
  <c r="BM104"/>
  <c r="BJ104"/>
  <c r="BM103"/>
  <c r="BJ103"/>
  <c r="BM102"/>
  <c r="BJ102"/>
  <c r="BM101"/>
  <c r="BJ101"/>
  <c r="BM100"/>
  <c r="BJ100"/>
  <c r="BM99"/>
  <c r="BJ99"/>
  <c r="BM98"/>
  <c r="BJ98"/>
  <c r="BM97"/>
  <c r="BJ97"/>
  <c r="BM96"/>
  <c r="BJ96"/>
  <c r="BM95"/>
  <c r="BJ95"/>
  <c r="BM94"/>
  <c r="BJ94"/>
  <c r="BM93"/>
  <c r="BJ93"/>
  <c r="BM92"/>
  <c r="BJ92"/>
  <c r="BM91"/>
  <c r="BJ91"/>
  <c r="BM90"/>
  <c r="BJ90"/>
  <c r="BM89"/>
  <c r="BJ89"/>
  <c r="BM88"/>
  <c r="BJ88"/>
  <c r="BM87"/>
  <c r="BJ87"/>
  <c r="BM86"/>
  <c r="BJ86"/>
  <c r="BM85"/>
  <c r="BJ85"/>
  <c r="BM84"/>
  <c r="BJ84"/>
  <c r="BM83"/>
  <c r="BJ83"/>
  <c r="BM81"/>
  <c r="BJ81"/>
  <c r="BM80"/>
  <c r="BJ80"/>
  <c r="BM79"/>
  <c r="BJ79"/>
  <c r="BM78"/>
  <c r="BJ78"/>
  <c r="BM77"/>
  <c r="BJ77"/>
  <c r="BM76"/>
  <c r="BJ76"/>
  <c r="BM75"/>
  <c r="BJ75"/>
  <c r="BM74"/>
  <c r="BJ74"/>
  <c r="BM73"/>
  <c r="BJ73"/>
  <c r="BM72"/>
  <c r="BJ72"/>
  <c r="BM71"/>
  <c r="BJ71"/>
  <c r="BM70"/>
  <c r="BJ70"/>
  <c r="BM69"/>
  <c r="BJ69"/>
  <c r="BM68"/>
  <c r="BJ68"/>
  <c r="BM67"/>
  <c r="BJ67"/>
  <c r="BM66"/>
  <c r="BJ66"/>
  <c r="BM65"/>
  <c r="BJ65"/>
  <c r="BM64"/>
  <c r="BJ64"/>
  <c r="BM63"/>
  <c r="BJ63"/>
  <c r="BM62"/>
  <c r="BJ62"/>
  <c r="BM61"/>
  <c r="BJ61"/>
  <c r="BM60"/>
  <c r="BJ60"/>
  <c r="BM59"/>
  <c r="BJ59"/>
  <c r="BM58"/>
  <c r="BJ58"/>
  <c r="BM57"/>
  <c r="BJ57"/>
  <c r="BM56"/>
  <c r="BJ56"/>
  <c r="BM55"/>
  <c r="BJ55"/>
  <c r="BM54"/>
  <c r="BJ54"/>
  <c r="BM53"/>
  <c r="BJ53"/>
  <c r="BM52"/>
  <c r="BJ52"/>
  <c r="BM51"/>
  <c r="BJ51"/>
  <c r="BM50"/>
  <c r="BJ50"/>
  <c r="BM49"/>
  <c r="BJ49"/>
  <c r="BM48"/>
  <c r="BJ48"/>
  <c r="BM47"/>
  <c r="BJ47"/>
  <c r="BM46"/>
  <c r="BJ46"/>
  <c r="BM45"/>
  <c r="BJ45"/>
  <c r="BM44"/>
  <c r="BJ44"/>
  <c r="BM43"/>
  <c r="BJ43"/>
  <c r="BM42"/>
  <c r="BJ42"/>
  <c r="BM41"/>
  <c r="BJ41"/>
  <c r="BM40"/>
  <c r="BJ40"/>
  <c r="BM39"/>
  <c r="BJ39"/>
  <c r="BD39"/>
  <c r="BC39"/>
  <c r="AZ39"/>
  <c r="BM38"/>
  <c r="BJ38"/>
  <c r="BD38"/>
  <c r="BC38"/>
  <c r="AZ38"/>
  <c r="BM37"/>
  <c r="BJ37"/>
  <c r="BD37"/>
  <c r="BC37"/>
  <c r="AZ37"/>
  <c r="BM36"/>
  <c r="BJ36"/>
  <c r="BD36"/>
  <c r="BC36"/>
  <c r="AZ36"/>
  <c r="AA36"/>
  <c r="U36"/>
  <c r="BM35"/>
  <c r="BJ35"/>
  <c r="BD35"/>
  <c r="BC35"/>
  <c r="AZ35"/>
  <c r="BM34"/>
  <c r="BJ34"/>
  <c r="BD34"/>
  <c r="BC34"/>
  <c r="AZ34"/>
  <c r="Q34"/>
  <c r="O34"/>
  <c r="M34"/>
  <c r="K34"/>
  <c r="I34"/>
  <c r="G34"/>
  <c r="BM33"/>
  <c r="BJ33"/>
  <c r="BD33"/>
  <c r="BC33"/>
  <c r="AZ33"/>
  <c r="BM32"/>
  <c r="BJ32"/>
  <c r="BD32"/>
  <c r="BC32"/>
  <c r="AZ32"/>
  <c r="BM31"/>
  <c r="BJ31"/>
  <c r="BD31"/>
  <c r="BC31"/>
  <c r="AZ31"/>
  <c r="BM30"/>
  <c r="BJ30"/>
  <c r="BD30"/>
  <c r="BC30"/>
  <c r="AZ30"/>
  <c r="BM29"/>
  <c r="BJ29"/>
  <c r="BM28"/>
  <c r="AG36" s="1"/>
  <c r="BC43" s="1"/>
  <c r="BB68" s="1"/>
  <c r="BJ28"/>
  <c r="H36" s="1"/>
  <c r="E37" s="1"/>
  <c r="C16" i="20" s="1"/>
  <c r="N8" s="1"/>
  <c r="AV43" i="21"/>
  <c r="N43" s="1"/>
  <c r="L22" i="20" s="1"/>
  <c r="AW43" i="21"/>
  <c r="AB43" s="1"/>
  <c r="AV44"/>
  <c r="N44" s="1"/>
  <c r="AW44"/>
  <c r="AB44" s="1"/>
  <c r="Z23" i="20" s="1"/>
  <c r="AW45" i="21"/>
  <c r="AB45" s="1"/>
  <c r="Z24" i="20" s="1"/>
  <c r="AV46" i="21"/>
  <c r="N46" s="1"/>
  <c r="L25" i="20" s="1"/>
  <c r="AW46" i="21"/>
  <c r="AB46" s="1"/>
  <c r="Z25" i="22" s="1"/>
  <c r="AV47" i="21"/>
  <c r="N47" s="1"/>
  <c r="AW47"/>
  <c r="AB47" s="1"/>
  <c r="AV48"/>
  <c r="N48" s="1"/>
  <c r="L27" i="22" s="1"/>
  <c r="AW48" i="21"/>
  <c r="AB48" s="1"/>
  <c r="AV49"/>
  <c r="N49" s="1"/>
  <c r="L28" i="22" s="1"/>
  <c r="AW49" i="21"/>
  <c r="AB49" s="1"/>
  <c r="AV50"/>
  <c r="N50" s="1"/>
  <c r="L29" i="20" s="1"/>
  <c r="AW50" i="21"/>
  <c r="AB50" s="1"/>
  <c r="AV51"/>
  <c r="N51" s="1"/>
  <c r="AW51"/>
  <c r="AB51" s="1"/>
  <c r="Z30" i="20" s="1"/>
  <c r="AV52" i="21"/>
  <c r="N52" s="1"/>
  <c r="L31" i="22" s="1"/>
  <c r="AW52" i="21"/>
  <c r="AB52" s="1"/>
  <c r="Z31" i="22" s="1"/>
  <c r="AV53" i="21"/>
  <c r="N53" s="1"/>
  <c r="L32" i="22" s="1"/>
  <c r="AW53" i="21"/>
  <c r="AB53" s="1"/>
  <c r="Z32" i="20" s="1"/>
  <c r="AV55" i="21"/>
  <c r="N55" s="1"/>
  <c r="AW55"/>
  <c r="AB55" s="1"/>
  <c r="AV56"/>
  <c r="N56" s="1"/>
  <c r="L35" i="20" s="1"/>
  <c r="AW56" i="21"/>
  <c r="AB56" s="1"/>
  <c r="Z35" i="20" s="1"/>
  <c r="AV57" i="21"/>
  <c r="N57" s="1"/>
  <c r="AW57"/>
  <c r="AB57" s="1"/>
  <c r="AV58"/>
  <c r="N58" s="1"/>
  <c r="AW58"/>
  <c r="AB58" s="1"/>
  <c r="Z37" i="20" s="1"/>
  <c r="AV59" i="21"/>
  <c r="N59" s="1"/>
  <c r="L38" i="22" s="1"/>
  <c r="AW59" i="21"/>
  <c r="AB59" s="1"/>
  <c r="Z38" i="20" s="1"/>
  <c r="AV60" i="21"/>
  <c r="N60" s="1"/>
  <c r="L39" i="20" s="1"/>
  <c r="AW60" i="21"/>
  <c r="AB60" s="1"/>
  <c r="Z39" i="20" s="1"/>
  <c r="AV61" i="21"/>
  <c r="N61" s="1"/>
  <c r="L40" i="22" s="1"/>
  <c r="AW61" i="21"/>
  <c r="AB61" s="1"/>
  <c r="Z40" i="22" s="1"/>
  <c r="AV62" i="21"/>
  <c r="N62" s="1"/>
  <c r="AW62"/>
  <c r="AB62" s="1"/>
  <c r="AV63"/>
  <c r="N63" s="1"/>
  <c r="L42" i="20" s="1"/>
  <c r="AW63" i="21"/>
  <c r="AB63" s="1"/>
  <c r="Z42" i="20" s="1"/>
  <c r="D13" i="8"/>
  <c r="A7"/>
  <c r="B28" i="2"/>
  <c r="B45" s="1"/>
  <c r="B31"/>
  <c r="B32"/>
  <c r="C28"/>
  <c r="E52" s="1"/>
  <c r="B35"/>
  <c r="B36"/>
  <c r="B37"/>
  <c r="B38"/>
  <c r="B42"/>
  <c r="B44"/>
  <c r="B46"/>
  <c r="B48"/>
  <c r="B49"/>
  <c r="B51"/>
  <c r="B61"/>
  <c r="B87" s="1"/>
  <c r="C61"/>
  <c r="E87" s="1"/>
  <c r="B94"/>
  <c r="B114" s="1"/>
  <c r="C94"/>
  <c r="E110" s="1"/>
  <c r="B127"/>
  <c r="B131" s="1"/>
  <c r="B136"/>
  <c r="C127"/>
  <c r="E140" s="1"/>
  <c r="B135"/>
  <c r="B138"/>
  <c r="B145"/>
  <c r="B150"/>
  <c r="B151"/>
  <c r="B160"/>
  <c r="B175" s="1"/>
  <c r="C160"/>
  <c r="E162" s="1"/>
  <c r="B167"/>
  <c r="B168"/>
  <c r="B176"/>
  <c r="B177"/>
  <c r="B185"/>
  <c r="B193"/>
  <c r="B217" s="1"/>
  <c r="C193"/>
  <c r="E195" s="1"/>
  <c r="B204"/>
  <c r="B206"/>
  <c r="B226"/>
  <c r="B245" s="1"/>
  <c r="C226"/>
  <c r="E255"/>
  <c r="B229"/>
  <c r="B247"/>
  <c r="B259"/>
  <c r="B261" s="1"/>
  <c r="C259"/>
  <c r="E288" s="1"/>
  <c r="B279"/>
  <c r="B280"/>
  <c r="B292"/>
  <c r="B300"/>
  <c r="C292"/>
  <c r="E297" s="1"/>
  <c r="B294"/>
  <c r="B301"/>
  <c r="B302"/>
  <c r="B310"/>
  <c r="B316"/>
  <c r="B317"/>
  <c r="B325"/>
  <c r="B345" s="1"/>
  <c r="C325"/>
  <c r="E346" s="1"/>
  <c r="B330"/>
  <c r="B335"/>
  <c r="B337"/>
  <c r="B343"/>
  <c r="B346"/>
  <c r="B347"/>
  <c r="B358"/>
  <c r="B365"/>
  <c r="C358"/>
  <c r="E381" s="1"/>
  <c r="B367"/>
  <c r="E372"/>
  <c r="B375"/>
  <c r="B383"/>
  <c r="B391"/>
  <c r="B402" s="1"/>
  <c r="C391"/>
  <c r="B407"/>
  <c r="B424"/>
  <c r="B426" s="1"/>
  <c r="C424"/>
  <c r="E427" s="1"/>
  <c r="B431"/>
  <c r="E431"/>
  <c r="E445"/>
  <c r="B447"/>
  <c r="B457"/>
  <c r="B474" s="1"/>
  <c r="C457"/>
  <c r="E465" s="1"/>
  <c r="B490"/>
  <c r="B501" s="1"/>
  <c r="C490"/>
  <c r="E493" s="1"/>
  <c r="E495"/>
  <c r="B499"/>
  <c r="E499"/>
  <c r="E503"/>
  <c r="B507"/>
  <c r="E511"/>
  <c r="B515"/>
  <c r="E518"/>
  <c r="B523"/>
  <c r="B529"/>
  <c r="C523"/>
  <c r="E528" s="1"/>
  <c r="B534"/>
  <c r="B535"/>
  <c r="B536"/>
  <c r="B541"/>
  <c r="B556"/>
  <c r="B559"/>
  <c r="C556"/>
  <c r="E579" s="1"/>
  <c r="E584"/>
  <c r="B589"/>
  <c r="C589"/>
  <c r="E599"/>
  <c r="E591"/>
  <c r="E593"/>
  <c r="E598"/>
  <c r="E601"/>
  <c r="E604"/>
  <c r="E612"/>
  <c r="E615"/>
  <c r="B622"/>
  <c r="B648" s="1"/>
  <c r="B638"/>
  <c r="C622"/>
  <c r="E646" s="1"/>
  <c r="B632"/>
  <c r="E633"/>
  <c r="B636"/>
  <c r="B646"/>
  <c r="B655"/>
  <c r="B676" s="1"/>
  <c r="C655"/>
  <c r="E659"/>
  <c r="B662"/>
  <c r="B681"/>
  <c r="B567"/>
  <c r="B563"/>
  <c r="B564"/>
  <c r="E547"/>
  <c r="B450"/>
  <c r="B448"/>
  <c r="B442"/>
  <c r="B440"/>
  <c r="B436"/>
  <c r="B434"/>
  <c r="B432"/>
  <c r="E397"/>
  <c r="B379"/>
  <c r="B371"/>
  <c r="B363"/>
  <c r="B381"/>
  <c r="B373"/>
  <c r="B360"/>
  <c r="B362"/>
  <c r="B364"/>
  <c r="B366"/>
  <c r="B368"/>
  <c r="B370"/>
  <c r="B372"/>
  <c r="B374"/>
  <c r="B376"/>
  <c r="B378"/>
  <c r="B380"/>
  <c r="B382"/>
  <c r="B384"/>
  <c r="B354"/>
  <c r="B355"/>
  <c r="B329"/>
  <c r="B331"/>
  <c r="E562"/>
  <c r="E442"/>
  <c r="E430"/>
  <c r="E382"/>
  <c r="B377"/>
  <c r="B369"/>
  <c r="E363"/>
  <c r="B361"/>
  <c r="B257"/>
  <c r="B123"/>
  <c r="B320"/>
  <c r="B321"/>
  <c r="B322"/>
  <c r="B319"/>
  <c r="B252"/>
  <c r="B244"/>
  <c r="B236"/>
  <c r="B228"/>
  <c r="B189"/>
  <c r="B188"/>
  <c r="B191"/>
  <c r="E33"/>
  <c r="B209"/>
  <c r="B195"/>
  <c r="B155"/>
  <c r="B55"/>
  <c r="B59"/>
  <c r="B57"/>
  <c r="B58"/>
  <c r="B56"/>
  <c r="E681"/>
  <c r="E667"/>
  <c r="B647"/>
  <c r="B640"/>
  <c r="E618"/>
  <c r="E608"/>
  <c r="E478"/>
  <c r="E418"/>
  <c r="B308"/>
  <c r="E665"/>
  <c r="E666"/>
  <c r="E663"/>
  <c r="B673"/>
  <c r="B678"/>
  <c r="E645"/>
  <c r="E614"/>
  <c r="E607"/>
  <c r="E592"/>
  <c r="E476"/>
  <c r="E461"/>
  <c r="B429"/>
  <c r="B437"/>
  <c r="B445"/>
  <c r="B438"/>
  <c r="B433"/>
  <c r="B441"/>
  <c r="B449"/>
  <c r="B446"/>
  <c r="B430"/>
  <c r="B444"/>
  <c r="B428"/>
  <c r="B427"/>
  <c r="B435"/>
  <c r="B443"/>
  <c r="B417"/>
  <c r="B416"/>
  <c r="E658"/>
  <c r="E678"/>
  <c r="E406"/>
  <c r="E399"/>
  <c r="E420"/>
  <c r="E398"/>
  <c r="E404"/>
  <c r="E405"/>
  <c r="E410"/>
  <c r="E416"/>
  <c r="E685"/>
  <c r="B675"/>
  <c r="E606"/>
  <c r="E419"/>
  <c r="B318"/>
  <c r="E661"/>
  <c r="E677"/>
  <c r="E670"/>
  <c r="E682"/>
  <c r="E669"/>
  <c r="E684"/>
  <c r="E660"/>
  <c r="E664"/>
  <c r="E686"/>
  <c r="E671"/>
  <c r="E674"/>
  <c r="E573"/>
  <c r="E559"/>
  <c r="E568"/>
  <c r="E657"/>
  <c r="E668"/>
  <c r="E679"/>
  <c r="E683"/>
  <c r="E672"/>
  <c r="E662"/>
  <c r="E626"/>
  <c r="E624"/>
  <c r="E628"/>
  <c r="E648"/>
  <c r="E597"/>
  <c r="E602"/>
  <c r="E613"/>
  <c r="E620"/>
  <c r="E594"/>
  <c r="E605"/>
  <c r="E610"/>
  <c r="E616"/>
  <c r="E595"/>
  <c r="E600"/>
  <c r="E611"/>
  <c r="E617"/>
  <c r="E413"/>
  <c r="E676"/>
  <c r="E675"/>
  <c r="E629"/>
  <c r="B629"/>
  <c r="B633"/>
  <c r="B637"/>
  <c r="E596"/>
  <c r="E412"/>
  <c r="B299"/>
  <c r="B307"/>
  <c r="B315"/>
  <c r="B323"/>
  <c r="B295"/>
  <c r="B303"/>
  <c r="B311"/>
  <c r="B296"/>
  <c r="B304"/>
  <c r="B312"/>
  <c r="B297"/>
  <c r="B305"/>
  <c r="B313"/>
  <c r="B298"/>
  <c r="B306"/>
  <c r="B314"/>
  <c r="B115"/>
  <c r="E409"/>
  <c r="B476"/>
  <c r="E393"/>
  <c r="E417"/>
  <c r="E673"/>
  <c r="E680"/>
  <c r="B635"/>
  <c r="E619"/>
  <c r="E609"/>
  <c r="E603"/>
  <c r="E575"/>
  <c r="B439"/>
  <c r="E396"/>
  <c r="B309"/>
  <c r="E32"/>
  <c r="E36"/>
  <c r="B181"/>
  <c r="B173"/>
  <c r="B164"/>
  <c r="B543"/>
  <c r="B527"/>
  <c r="E514"/>
  <c r="E498"/>
  <c r="B274"/>
  <c r="B171"/>
  <c r="B163"/>
  <c r="B149"/>
  <c r="B141"/>
  <c r="B83"/>
  <c r="B54"/>
  <c r="B47"/>
  <c r="B41"/>
  <c r="B34"/>
  <c r="B548"/>
  <c r="B537"/>
  <c r="B514"/>
  <c r="B510"/>
  <c r="B506"/>
  <c r="B494"/>
  <c r="B273"/>
  <c r="B265"/>
  <c r="B178"/>
  <c r="B170"/>
  <c r="B148"/>
  <c r="B140"/>
  <c r="B132"/>
  <c r="B53"/>
  <c r="B40"/>
  <c r="B33"/>
  <c r="Y15" i="20"/>
  <c r="Y15" i="22"/>
  <c r="B540" i="2"/>
  <c r="B516"/>
  <c r="B512"/>
  <c r="B504"/>
  <c r="B500"/>
  <c r="B496"/>
  <c r="E388"/>
  <c r="B269"/>
  <c r="B182"/>
  <c r="B152"/>
  <c r="B144"/>
  <c r="B50"/>
  <c r="B43"/>
  <c r="AD37" i="21"/>
  <c r="BC44" s="1"/>
  <c r="E37" i="2"/>
  <c r="E44"/>
  <c r="E38"/>
  <c r="E31"/>
  <c r="E45"/>
  <c r="E183"/>
  <c r="E84"/>
  <c r="E41"/>
  <c r="E53"/>
  <c r="E284"/>
  <c r="E167"/>
  <c r="E111"/>
  <c r="E106"/>
  <c r="E205"/>
  <c r="E76"/>
  <c r="E58"/>
  <c r="E35"/>
  <c r="E51"/>
  <c r="E144"/>
  <c r="E114"/>
  <c r="E74"/>
  <c r="E66"/>
  <c r="E86"/>
  <c r="E287"/>
  <c r="E274"/>
  <c r="E252"/>
  <c r="E175"/>
  <c r="E85"/>
  <c r="E83"/>
  <c r="E79"/>
  <c r="E69"/>
  <c r="E67"/>
  <c r="E89"/>
  <c r="E270"/>
  <c r="E177"/>
  <c r="E88"/>
  <c r="E91"/>
  <c r="E342"/>
  <c r="E266"/>
  <c r="E185"/>
  <c r="E169"/>
  <c r="E150"/>
  <c r="E103"/>
  <c r="E286"/>
  <c r="E272"/>
  <c r="E264"/>
  <c r="E240"/>
  <c r="E189"/>
  <c r="E179"/>
  <c r="E171"/>
  <c r="E155"/>
  <c r="E123"/>
  <c r="E113"/>
  <c r="E105"/>
  <c r="E54"/>
  <c r="E34"/>
  <c r="E30"/>
  <c r="E248"/>
  <c r="E244"/>
  <c r="E188"/>
  <c r="E181"/>
  <c r="E173"/>
  <c r="E165"/>
  <c r="E122"/>
  <c r="E116"/>
  <c r="E100"/>
  <c r="E344"/>
  <c r="E262"/>
  <c r="E356"/>
  <c r="E329"/>
  <c r="E289"/>
  <c r="E285"/>
  <c r="E283"/>
  <c r="E275"/>
  <c r="E271"/>
  <c r="E269"/>
  <c r="E267"/>
  <c r="E257"/>
  <c r="E249"/>
  <c r="E245"/>
  <c r="E241"/>
  <c r="E237"/>
  <c r="E233"/>
  <c r="E229"/>
  <c r="E191"/>
  <c r="E187"/>
  <c r="E145"/>
  <c r="E143"/>
  <c r="E125"/>
  <c r="E118"/>
  <c r="E115"/>
  <c r="E99"/>
  <c r="E236"/>
  <c r="E232"/>
  <c r="E163"/>
  <c r="E164"/>
  <c r="E351"/>
  <c r="E352"/>
  <c r="E254"/>
  <c r="E210"/>
  <c r="E206"/>
  <c r="E190"/>
  <c r="E186"/>
  <c r="E184"/>
  <c r="E182"/>
  <c r="E180"/>
  <c r="E178"/>
  <c r="E176"/>
  <c r="E174"/>
  <c r="E172"/>
  <c r="E170"/>
  <c r="E168"/>
  <c r="E166"/>
  <c r="E157"/>
  <c r="E124"/>
  <c r="E117"/>
  <c r="E112"/>
  <c r="E48"/>
  <c r="E296"/>
  <c r="E304"/>
  <c r="E228"/>
  <c r="E253"/>
  <c r="E250"/>
  <c r="E247"/>
  <c r="E242"/>
  <c r="E239"/>
  <c r="E234"/>
  <c r="E231"/>
  <c r="E256"/>
  <c r="E251"/>
  <c r="E246"/>
  <c r="E243"/>
  <c r="E238"/>
  <c r="E235"/>
  <c r="E230"/>
  <c r="E311"/>
  <c r="E319"/>
  <c r="E316"/>
  <c r="E317"/>
  <c r="E306"/>
  <c r="E71" l="1"/>
  <c r="E90"/>
  <c r="E82"/>
  <c r="BB57" i="21"/>
  <c r="BB58"/>
  <c r="O43" i="22"/>
  <c r="AE15" i="20"/>
  <c r="AZ43" i="21"/>
  <c r="AY62" s="1"/>
  <c r="BA62" s="1"/>
  <c r="BB66"/>
  <c r="BB51"/>
  <c r="L28" i="20"/>
  <c r="Z32" i="22"/>
  <c r="L37"/>
  <c r="L37" i="20"/>
  <c r="L30"/>
  <c r="L30" i="22"/>
  <c r="L23"/>
  <c r="L23" i="20"/>
  <c r="L36" i="22"/>
  <c r="L36" i="20"/>
  <c r="Z22" i="22"/>
  <c r="Z22" i="20"/>
  <c r="BB59" i="21"/>
  <c r="BB47"/>
  <c r="BB65"/>
  <c r="BB50"/>
  <c r="BB56"/>
  <c r="BB70"/>
  <c r="BB67"/>
  <c r="BB61"/>
  <c r="BB48"/>
  <c r="BB54"/>
  <c r="BB62"/>
  <c r="Z25" i="20"/>
  <c r="BB49" i="21"/>
  <c r="BB63"/>
  <c r="BB53"/>
  <c r="BB46"/>
  <c r="BB52"/>
  <c r="BB64"/>
  <c r="Z38" i="22"/>
  <c r="L38" i="20"/>
  <c r="Z30" i="22"/>
  <c r="E314" i="2"/>
  <c r="E309"/>
  <c r="E315"/>
  <c r="E301"/>
  <c r="E303"/>
  <c r="E312"/>
  <c r="E338"/>
  <c r="E343"/>
  <c r="E354"/>
  <c r="E355"/>
  <c r="E330"/>
  <c r="E340"/>
  <c r="E341"/>
  <c r="B86"/>
  <c r="L25" i="22"/>
  <c r="B75" i="2"/>
  <c r="B251"/>
  <c r="E494"/>
  <c r="E510"/>
  <c r="B670"/>
  <c r="B477"/>
  <c r="B462"/>
  <c r="B125"/>
  <c r="E565"/>
  <c r="E574"/>
  <c r="E567"/>
  <c r="E582"/>
  <c r="E569"/>
  <c r="E581"/>
  <c r="B665"/>
  <c r="E564"/>
  <c r="B395"/>
  <c r="B409"/>
  <c r="E583"/>
  <c r="B664"/>
  <c r="B669"/>
  <c r="B234"/>
  <c r="B242"/>
  <c r="B250"/>
  <c r="B122"/>
  <c r="B254"/>
  <c r="E440"/>
  <c r="B473"/>
  <c r="E453"/>
  <c r="B663"/>
  <c r="B659"/>
  <c r="E558"/>
  <c r="E542"/>
  <c r="E521"/>
  <c r="E515"/>
  <c r="E512"/>
  <c r="E507"/>
  <c r="E504"/>
  <c r="E500"/>
  <c r="E496"/>
  <c r="E519"/>
  <c r="B468"/>
  <c r="E437"/>
  <c r="E426"/>
  <c r="B413"/>
  <c r="B408"/>
  <c r="E334"/>
  <c r="B231"/>
  <c r="B233"/>
  <c r="L32" i="20"/>
  <c r="B78" i="2"/>
  <c r="B174"/>
  <c r="B285"/>
  <c r="L24" i="20"/>
  <c r="B74" i="2"/>
  <c r="B162"/>
  <c r="B249"/>
  <c r="E380"/>
  <c r="B67"/>
  <c r="B235"/>
  <c r="E369"/>
  <c r="E506"/>
  <c r="B180"/>
  <c r="B165"/>
  <c r="E46"/>
  <c r="B660"/>
  <c r="E585"/>
  <c r="B472"/>
  <c r="B470"/>
  <c r="B101"/>
  <c r="B481"/>
  <c r="E632"/>
  <c r="E642"/>
  <c r="E566"/>
  <c r="E577"/>
  <c r="E576"/>
  <c r="E570"/>
  <c r="B406"/>
  <c r="B394"/>
  <c r="E571"/>
  <c r="B677"/>
  <c r="B661"/>
  <c r="E587"/>
  <c r="B201"/>
  <c r="B118"/>
  <c r="B190"/>
  <c r="B232"/>
  <c r="B240"/>
  <c r="B248"/>
  <c r="B124"/>
  <c r="B255"/>
  <c r="E379"/>
  <c r="E438"/>
  <c r="E448"/>
  <c r="E384"/>
  <c r="B672"/>
  <c r="E643"/>
  <c r="B630"/>
  <c r="E561"/>
  <c r="E516"/>
  <c r="B513"/>
  <c r="E508"/>
  <c r="B505"/>
  <c r="E497"/>
  <c r="E492"/>
  <c r="E451"/>
  <c r="E439"/>
  <c r="E429"/>
  <c r="B414"/>
  <c r="E375"/>
  <c r="E361"/>
  <c r="B351"/>
  <c r="B339"/>
  <c r="B328"/>
  <c r="B241"/>
  <c r="B208"/>
  <c r="B183"/>
  <c r="B169"/>
  <c r="B166"/>
  <c r="B147"/>
  <c r="E96"/>
  <c r="B80"/>
  <c r="E313"/>
  <c r="E294"/>
  <c r="E307"/>
  <c r="E300"/>
  <c r="E295"/>
  <c r="E321"/>
  <c r="E335"/>
  <c r="E353"/>
  <c r="E345"/>
  <c r="E339"/>
  <c r="E333"/>
  <c r="E348"/>
  <c r="E347"/>
  <c r="E331"/>
  <c r="E305"/>
  <c r="E298"/>
  <c r="E310"/>
  <c r="E308"/>
  <c r="E302"/>
  <c r="E323"/>
  <c r="E40"/>
  <c r="E120"/>
  <c r="E327"/>
  <c r="E332"/>
  <c r="E121"/>
  <c r="E336"/>
  <c r="E337"/>
  <c r="E328"/>
  <c r="E350"/>
  <c r="E108"/>
  <c r="E97"/>
  <c r="E138"/>
  <c r="E349"/>
  <c r="E65"/>
  <c r="E73"/>
  <c r="E142"/>
  <c r="E72"/>
  <c r="E43"/>
  <c r="E56"/>
  <c r="E57"/>
  <c r="E50"/>
  <c r="B277"/>
  <c r="B66"/>
  <c r="B186"/>
  <c r="B281"/>
  <c r="B179"/>
  <c r="B282"/>
  <c r="E502"/>
  <c r="E520"/>
  <c r="L31" i="20"/>
  <c r="B172" i="2"/>
  <c r="Z40" i="20"/>
  <c r="E42" i="2"/>
  <c r="E641"/>
  <c r="E580"/>
  <c r="B479"/>
  <c r="B117"/>
  <c r="B107"/>
  <c r="E635"/>
  <c r="E578"/>
  <c r="E644"/>
  <c r="E586"/>
  <c r="E560"/>
  <c r="B400"/>
  <c r="B671"/>
  <c r="B667"/>
  <c r="E563"/>
  <c r="B197"/>
  <c r="B187"/>
  <c r="B230"/>
  <c r="B238"/>
  <c r="B246"/>
  <c r="B221"/>
  <c r="B253"/>
  <c r="B256"/>
  <c r="E432"/>
  <c r="E446"/>
  <c r="E572"/>
  <c r="E360"/>
  <c r="B674"/>
  <c r="E517"/>
  <c r="E513"/>
  <c r="E509"/>
  <c r="E505"/>
  <c r="E501"/>
  <c r="E452"/>
  <c r="E443"/>
  <c r="B276"/>
  <c r="B243"/>
  <c r="B216"/>
  <c r="B200"/>
  <c r="B184"/>
  <c r="B84"/>
  <c r="E273"/>
  <c r="E280"/>
  <c r="E290"/>
  <c r="E282"/>
  <c r="E261"/>
  <c r="E277"/>
  <c r="E263"/>
  <c r="E279"/>
  <c r="E276"/>
  <c r="E265"/>
  <c r="E281"/>
  <c r="E278"/>
  <c r="E268"/>
  <c r="E218"/>
  <c r="E222"/>
  <c r="E216"/>
  <c r="E217"/>
  <c r="E200"/>
  <c r="E212"/>
  <c r="E219"/>
  <c r="E224"/>
  <c r="E209"/>
  <c r="E221"/>
  <c r="E196"/>
  <c r="E207"/>
  <c r="E204"/>
  <c r="E213"/>
  <c r="E211"/>
  <c r="E214"/>
  <c r="E223"/>
  <c r="E197"/>
  <c r="E208"/>
  <c r="E215"/>
  <c r="E202"/>
  <c r="E220"/>
  <c r="E199"/>
  <c r="E119"/>
  <c r="L42" i="22"/>
  <c r="E101" i="2"/>
  <c r="E102"/>
  <c r="E98"/>
  <c r="Z23" i="22"/>
  <c r="E104" i="2"/>
  <c r="E107"/>
  <c r="E109"/>
  <c r="P29" i="21"/>
  <c r="C16" i="22"/>
  <c r="N8" s="1"/>
  <c r="Z37"/>
  <c r="AZ44" i="21"/>
  <c r="Z42" i="22"/>
  <c r="Z35"/>
  <c r="L40" i="20"/>
  <c r="E55" i="2"/>
  <c r="E39"/>
  <c r="AB16" i="22"/>
  <c r="AC8" s="1"/>
  <c r="E59" i="2"/>
  <c r="E47"/>
  <c r="E49"/>
  <c r="L27" i="20"/>
  <c r="L41"/>
  <c r="L41" i="22"/>
  <c r="B609" i="2"/>
  <c r="B593"/>
  <c r="B604"/>
  <c r="B605"/>
  <c r="B610"/>
  <c r="B613"/>
  <c r="B597"/>
  <c r="B600"/>
  <c r="B612"/>
  <c r="B611"/>
  <c r="B595"/>
  <c r="B607"/>
  <c r="B603"/>
  <c r="B602"/>
  <c r="B601"/>
  <c r="B592"/>
  <c r="B599"/>
  <c r="B614"/>
  <c r="S15" i="20"/>
  <c r="S15" i="22"/>
  <c r="B598" i="2"/>
  <c r="E129"/>
  <c r="L29" i="22"/>
  <c r="Z39"/>
  <c r="E460" i="2"/>
  <c r="B608"/>
  <c r="E92"/>
  <c r="E68"/>
  <c r="E70"/>
  <c r="E77"/>
  <c r="E64"/>
  <c r="Z41" i="22"/>
  <c r="Z41" i="20"/>
  <c r="L26"/>
  <c r="L26" i="22"/>
  <c r="E13" i="20"/>
  <c r="E13" i="22"/>
  <c r="E549" i="2"/>
  <c r="E147"/>
  <c r="Z31" i="20"/>
  <c r="E152" i="2"/>
  <c r="B615"/>
  <c r="B606"/>
  <c r="B467"/>
  <c r="B480"/>
  <c r="B478"/>
  <c r="B461"/>
  <c r="B463"/>
  <c r="B483"/>
  <c r="B460"/>
  <c r="B465"/>
  <c r="B466"/>
  <c r="B482"/>
  <c r="B464"/>
  <c r="B475"/>
  <c r="B469"/>
  <c r="B459"/>
  <c r="B471"/>
  <c r="Z36" i="20"/>
  <c r="Z36" i="22"/>
  <c r="L34" i="20"/>
  <c r="L34" i="22"/>
  <c r="Z28" i="20"/>
  <c r="Z28" i="22"/>
  <c r="E151" i="2"/>
  <c r="E135"/>
  <c r="E153"/>
  <c r="E132"/>
  <c r="AB16" i="20"/>
  <c r="AC8" s="1"/>
  <c r="E137" i="2"/>
  <c r="E158"/>
  <c r="E75"/>
  <c r="E78"/>
  <c r="E80"/>
  <c r="L35" i="22"/>
  <c r="B262" i="2"/>
  <c r="B275"/>
  <c r="B286"/>
  <c r="B264"/>
  <c r="B278"/>
  <c r="B288"/>
  <c r="B271"/>
  <c r="B284"/>
  <c r="B266"/>
  <c r="B272"/>
  <c r="B263"/>
  <c r="B290"/>
  <c r="B289"/>
  <c r="B267"/>
  <c r="B268"/>
  <c r="B287"/>
  <c r="B270"/>
  <c r="B65"/>
  <c r="B79"/>
  <c r="B70"/>
  <c r="B69"/>
  <c r="B81"/>
  <c r="B90"/>
  <c r="B63"/>
  <c r="B76"/>
  <c r="B91"/>
  <c r="B82"/>
  <c r="B64"/>
  <c r="B77"/>
  <c r="B68"/>
  <c r="B71"/>
  <c r="B88"/>
  <c r="B72"/>
  <c r="B92"/>
  <c r="B73"/>
  <c r="B89"/>
  <c r="E554"/>
  <c r="B596"/>
  <c r="E156"/>
  <c r="E134"/>
  <c r="E146"/>
  <c r="E149"/>
  <c r="E133"/>
  <c r="E553"/>
  <c r="B594"/>
  <c r="Z34" i="20"/>
  <c r="Z34" i="22"/>
  <c r="Z26" i="20"/>
  <c r="Z26" i="22"/>
  <c r="E131" i="2"/>
  <c r="AE29" i="21"/>
  <c r="E130" i="2"/>
  <c r="E139"/>
  <c r="E148"/>
  <c r="Z24" i="22"/>
  <c r="L39"/>
  <c r="B102" i="2"/>
  <c r="B113"/>
  <c r="B121"/>
  <c r="B116"/>
  <c r="B98"/>
  <c r="B120"/>
  <c r="B109"/>
  <c r="B106"/>
  <c r="B111"/>
  <c r="B119"/>
  <c r="B104"/>
  <c r="B99"/>
  <c r="B105"/>
  <c r="B110"/>
  <c r="B103"/>
  <c r="B108"/>
  <c r="B97"/>
  <c r="B100"/>
  <c r="B96"/>
  <c r="B112"/>
  <c r="E540"/>
  <c r="E541"/>
  <c r="E525"/>
  <c r="E534"/>
  <c r="E537"/>
  <c r="E550"/>
  <c r="E538"/>
  <c r="E545"/>
  <c r="E529"/>
  <c r="E532"/>
  <c r="E546"/>
  <c r="E543"/>
  <c r="E527"/>
  <c r="E535"/>
  <c r="E530"/>
  <c r="E544"/>
  <c r="E533"/>
  <c r="E548"/>
  <c r="E531"/>
  <c r="E551"/>
  <c r="E552"/>
  <c r="E136"/>
  <c r="E536"/>
  <c r="E468"/>
  <c r="E459"/>
  <c r="E488"/>
  <c r="E474"/>
  <c r="E475"/>
  <c r="E471"/>
  <c r="E486"/>
  <c r="E463"/>
  <c r="E472"/>
  <c r="E470"/>
  <c r="E477"/>
  <c r="E462"/>
  <c r="E483"/>
  <c r="E481"/>
  <c r="E482"/>
  <c r="E479"/>
  <c r="E469"/>
  <c r="E467"/>
  <c r="E466"/>
  <c r="E464"/>
  <c r="E484"/>
  <c r="E485"/>
  <c r="E480"/>
  <c r="E473"/>
  <c r="E487"/>
  <c r="E141"/>
  <c r="E154"/>
  <c r="E63"/>
  <c r="E81"/>
  <c r="L22" i="22"/>
  <c r="E539" i="2"/>
  <c r="B591"/>
  <c r="B561"/>
  <c r="B579"/>
  <c r="B562"/>
  <c r="B578"/>
  <c r="B565"/>
  <c r="B581"/>
  <c r="B566"/>
  <c r="B582"/>
  <c r="B575"/>
  <c r="B558"/>
  <c r="B574"/>
  <c r="B577"/>
  <c r="B560"/>
  <c r="B576"/>
  <c r="B568"/>
  <c r="B569"/>
  <c r="B570"/>
  <c r="B571"/>
  <c r="B572"/>
  <c r="B573"/>
  <c r="B580"/>
  <c r="E526"/>
  <c r="B283"/>
  <c r="B85"/>
  <c r="E639"/>
  <c r="E652"/>
  <c r="E649"/>
  <c r="E625"/>
  <c r="E637"/>
  <c r="E650"/>
  <c r="E653"/>
  <c r="E634"/>
  <c r="E636"/>
  <c r="E651"/>
  <c r="E627"/>
  <c r="E638"/>
  <c r="E640"/>
  <c r="E647"/>
  <c r="B526"/>
  <c r="B533"/>
  <c r="B547"/>
  <c r="B528"/>
  <c r="B542"/>
  <c r="B549"/>
  <c r="B538"/>
  <c r="B532"/>
  <c r="B531"/>
  <c r="B546"/>
  <c r="B545"/>
  <c r="B525"/>
  <c r="B539"/>
  <c r="B511"/>
  <c r="B493"/>
  <c r="B492"/>
  <c r="B503"/>
  <c r="B509"/>
  <c r="B502"/>
  <c r="B497"/>
  <c r="E421"/>
  <c r="E415"/>
  <c r="E394"/>
  <c r="E403"/>
  <c r="E408"/>
  <c r="E401"/>
  <c r="E414"/>
  <c r="E402"/>
  <c r="E411"/>
  <c r="E395"/>
  <c r="E407"/>
  <c r="E422"/>
  <c r="B130"/>
  <c r="B143"/>
  <c r="B154"/>
  <c r="B134"/>
  <c r="B146"/>
  <c r="B139"/>
  <c r="B153"/>
  <c r="B156"/>
  <c r="B133"/>
  <c r="B129"/>
  <c r="B142"/>
  <c r="B157"/>
  <c r="B198"/>
  <c r="B212"/>
  <c r="B224"/>
  <c r="B203"/>
  <c r="B202"/>
  <c r="B214"/>
  <c r="B223"/>
  <c r="B199"/>
  <c r="B210"/>
  <c r="B218"/>
  <c r="B222"/>
  <c r="B207"/>
  <c r="B196"/>
  <c r="B211"/>
  <c r="B219"/>
  <c r="B220"/>
  <c r="B205"/>
  <c r="B627"/>
  <c r="B631"/>
  <c r="B643"/>
  <c r="B625"/>
  <c r="B628"/>
  <c r="B634"/>
  <c r="B626"/>
  <c r="B641"/>
  <c r="B624"/>
  <c r="B639"/>
  <c r="B644"/>
  <c r="B645"/>
  <c r="B398"/>
  <c r="B412"/>
  <c r="B415"/>
  <c r="B403"/>
  <c r="B393"/>
  <c r="B405"/>
  <c r="B396"/>
  <c r="B399"/>
  <c r="B411"/>
  <c r="B397"/>
  <c r="B401"/>
  <c r="B410"/>
  <c r="E364"/>
  <c r="E371"/>
  <c r="E370"/>
  <c r="E386"/>
  <c r="E389"/>
  <c r="E365"/>
  <c r="E366"/>
  <c r="E367"/>
  <c r="E387"/>
  <c r="E377"/>
  <c r="E376"/>
  <c r="E362"/>
  <c r="E378"/>
  <c r="E373"/>
  <c r="E374"/>
  <c r="B334"/>
  <c r="B350"/>
  <c r="B353"/>
  <c r="B336"/>
  <c r="B344"/>
  <c r="B327"/>
  <c r="B332"/>
  <c r="B340"/>
  <c r="B348"/>
  <c r="B352"/>
  <c r="B333"/>
  <c r="B341"/>
  <c r="B349"/>
  <c r="B356"/>
  <c r="B215"/>
  <c r="Z27" i="20"/>
  <c r="Z27" i="22"/>
  <c r="E320" i="2"/>
  <c r="E299"/>
  <c r="E318"/>
  <c r="E322"/>
  <c r="E198"/>
  <c r="E203"/>
  <c r="E201"/>
  <c r="BB55" i="21"/>
  <c r="BB69"/>
  <c r="BB60"/>
  <c r="B508" i="2"/>
  <c r="B498"/>
  <c r="E630"/>
  <c r="E631"/>
  <c r="E400"/>
  <c r="B404"/>
  <c r="B158"/>
  <c r="E385"/>
  <c r="E368"/>
  <c r="B642"/>
  <c r="B544"/>
  <c r="B530"/>
  <c r="B495"/>
  <c r="E383"/>
  <c r="B338"/>
  <c r="B213"/>
  <c r="B137"/>
  <c r="Z29" i="20"/>
  <c r="Z29" i="22"/>
  <c r="B657" i="2"/>
  <c r="E434"/>
  <c r="E450"/>
  <c r="B668"/>
  <c r="E449"/>
  <c r="E435"/>
  <c r="B239"/>
  <c r="B52"/>
  <c r="B39"/>
  <c r="B30"/>
  <c r="B680"/>
  <c r="E436"/>
  <c r="E454"/>
  <c r="B666"/>
  <c r="E447"/>
  <c r="E433"/>
  <c r="B237"/>
  <c r="B658"/>
  <c r="B679"/>
  <c r="E428"/>
  <c r="E444"/>
  <c r="E455"/>
  <c r="E441"/>
  <c r="AE15" i="22"/>
  <c r="BD51" i="21" l="1"/>
  <c r="AZ62"/>
  <c r="AY54"/>
  <c r="AZ54" s="1"/>
  <c r="BD68"/>
  <c r="BC65"/>
  <c r="AY63"/>
  <c r="AZ63" s="1"/>
  <c r="AY58"/>
  <c r="BA58" s="1"/>
  <c r="AY65"/>
  <c r="BA65" s="1"/>
  <c r="AY67"/>
  <c r="BA67" s="1"/>
  <c r="AY47"/>
  <c r="BA47" s="1"/>
  <c r="BC64"/>
  <c r="BC63"/>
  <c r="BC62"/>
  <c r="BD67"/>
  <c r="AY69"/>
  <c r="BA69" s="1"/>
  <c r="BC66"/>
  <c r="AY70"/>
  <c r="BA70" s="1"/>
  <c r="BD53"/>
  <c r="AY49"/>
  <c r="AZ49" s="1"/>
  <c r="BC68"/>
  <c r="BD61"/>
  <c r="AY50"/>
  <c r="BA50" s="1"/>
  <c r="BC58"/>
  <c r="BD50"/>
  <c r="AY66"/>
  <c r="AZ66" s="1"/>
  <c r="BD57"/>
  <c r="AY52"/>
  <c r="BD66"/>
  <c r="AY60"/>
  <c r="AZ60" s="1"/>
  <c r="BD46"/>
  <c r="AY59"/>
  <c r="AZ59" s="1"/>
  <c r="BC48"/>
  <c r="AY56"/>
  <c r="BA56" s="1"/>
  <c r="AY48"/>
  <c r="AZ48" s="1"/>
  <c r="BC56"/>
  <c r="BD59"/>
  <c r="AY51"/>
  <c r="BA51" s="1"/>
  <c r="AY68"/>
  <c r="BA68" s="1"/>
  <c r="AY57"/>
  <c r="BA57" s="1"/>
  <c r="BD58"/>
  <c r="AY46"/>
  <c r="AZ46" s="1"/>
  <c r="BD56"/>
  <c r="BD52"/>
  <c r="BC49"/>
  <c r="BC67"/>
  <c r="BD54"/>
  <c r="BC59"/>
  <c r="AY64"/>
  <c r="AZ64" s="1"/>
  <c r="BD70"/>
  <c r="BD47"/>
  <c r="AY61"/>
  <c r="BA61" s="1"/>
  <c r="BC57"/>
  <c r="AY53"/>
  <c r="BA53" s="1"/>
  <c r="AY55"/>
  <c r="AZ55" s="1"/>
  <c r="BC51"/>
  <c r="BC52"/>
  <c r="BC47"/>
  <c r="BC70"/>
  <c r="BD64"/>
  <c r="BC50"/>
  <c r="BC53"/>
  <c r="BA54"/>
  <c r="AZ65"/>
  <c r="BD49"/>
  <c r="BC46"/>
  <c r="BD48"/>
  <c r="BD65"/>
  <c r="BD62"/>
  <c r="BC61"/>
  <c r="BD63"/>
  <c r="BC54"/>
  <c r="BC60"/>
  <c r="BD60"/>
  <c r="BC55"/>
  <c r="BD55"/>
  <c r="BD69"/>
  <c r="BC69"/>
  <c r="BA49" l="1"/>
  <c r="BA59"/>
  <c r="AZ67"/>
  <c r="AZ70"/>
  <c r="BA66"/>
  <c r="BA63"/>
  <c r="AZ50"/>
  <c r="AZ53"/>
  <c r="AZ61"/>
  <c r="AZ47"/>
  <c r="BA60"/>
  <c r="AZ58"/>
  <c r="BA48"/>
  <c r="BA55"/>
  <c r="BA46"/>
  <c r="AZ68"/>
  <c r="AZ69"/>
  <c r="AZ56"/>
  <c r="BA64"/>
  <c r="AZ57"/>
  <c r="AZ52"/>
  <c r="BA52"/>
  <c r="AZ51"/>
</calcChain>
</file>

<file path=xl/comments1.xml><?xml version="1.0" encoding="utf-8"?>
<comments xmlns="http://schemas.openxmlformats.org/spreadsheetml/2006/main">
  <authors>
    <author>大阪府立学校</author>
  </authors>
  <commentList>
    <comment ref="W12"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［天候、風、状態］の欄
注)セルの罫線ではありません</t>
        </r>
      </text>
    </comment>
    <comment ref="AN15"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［kick off］のチーム
注)セルの罫線ではありません</t>
        </r>
      </text>
    </comment>
    <comment ref="V25" authorId="0">
      <text>
        <r>
          <rPr>
            <sz val="9"/>
            <color indexed="81"/>
            <rFont val="ＭＳ Ｐゴシック"/>
            <family val="3"/>
            <charset val="128"/>
          </rPr>
          <t>印刷前にチェック！
罫線を引きポジションを区切りシステムを示してください</t>
        </r>
      </text>
    </comment>
  </commentList>
</comments>
</file>

<file path=xl/comments2.xml><?xml version="1.0" encoding="utf-8"?>
<comments xmlns="http://schemas.openxmlformats.org/spreadsheetml/2006/main">
  <authors>
    <author>大阪府立学校</author>
  </authors>
  <commentList>
    <comment ref="W12"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［天候、風、状態］の欄
注)セルの罫線ではありません</t>
        </r>
      </text>
    </comment>
    <comment ref="AN15" authorId="0">
      <text>
        <r>
          <rPr>
            <sz val="9"/>
            <color indexed="81"/>
            <rFont val="ＭＳ Ｐゴシック"/>
            <family val="3"/>
            <charset val="128"/>
          </rPr>
          <t xml:space="preserve">印刷前にチェック！
</t>
        </r>
        <r>
          <rPr>
            <u/>
            <sz val="9"/>
            <color indexed="81"/>
            <rFont val="ＭＳ Ｐゴシック"/>
            <family val="3"/>
            <charset val="128"/>
          </rPr>
          <t>アンダーライン</t>
        </r>
        <r>
          <rPr>
            <sz val="9"/>
            <color indexed="81"/>
            <rFont val="ＭＳ Ｐゴシック"/>
            <family val="3"/>
            <charset val="128"/>
          </rPr>
          <t>で示してください
［kick off］のチーム
注)セルの罫線ではありません</t>
        </r>
      </text>
    </comment>
    <comment ref="V25" authorId="0">
      <text>
        <r>
          <rPr>
            <sz val="9"/>
            <color indexed="81"/>
            <rFont val="ＭＳ Ｐゴシック"/>
            <family val="3"/>
            <charset val="128"/>
          </rPr>
          <t>印刷前にチェック！
罫線を引きポジションを区切りシステムを示してください</t>
        </r>
      </text>
    </comment>
  </commentList>
</comments>
</file>

<file path=xl/sharedStrings.xml><?xml version="1.0" encoding="utf-8"?>
<sst xmlns="http://schemas.openxmlformats.org/spreadsheetml/2006/main" count="1835" uniqueCount="559">
  <si>
    <t>サ ッ カ ー 公 式 記 録</t>
    <rPh sb="8" eb="9">
      <t>オオヤケ</t>
    </rPh>
    <rPh sb="10" eb="11">
      <t>シキ</t>
    </rPh>
    <rPh sb="12" eb="13">
      <t>キ</t>
    </rPh>
    <rPh sb="14" eb="15">
      <t>リョク</t>
    </rPh>
    <phoneticPr fontId="3"/>
  </si>
  <si>
    <t>大</t>
    <rPh sb="0" eb="1">
      <t>タイ</t>
    </rPh>
    <phoneticPr fontId="3"/>
  </si>
  <si>
    <t>会</t>
    <rPh sb="0" eb="1">
      <t>カイ</t>
    </rPh>
    <phoneticPr fontId="3"/>
  </si>
  <si>
    <t>名</t>
    <rPh sb="0" eb="1">
      <t>メイ</t>
    </rPh>
    <phoneticPr fontId="3"/>
  </si>
  <si>
    <t>場</t>
    <rPh sb="0" eb="1">
      <t>ジョウ</t>
    </rPh>
    <phoneticPr fontId="3"/>
  </si>
  <si>
    <t>第</t>
    <rPh sb="0" eb="1">
      <t>ダイ</t>
    </rPh>
    <phoneticPr fontId="3"/>
  </si>
  <si>
    <t>節</t>
    <rPh sb="0" eb="1">
      <t>セツ</t>
    </rPh>
    <phoneticPr fontId="3"/>
  </si>
  <si>
    <t>競技時間</t>
    <rPh sb="0" eb="2">
      <t>キョウギ</t>
    </rPh>
    <rPh sb="2" eb="4">
      <t>ジカン</t>
    </rPh>
    <phoneticPr fontId="3"/>
  </si>
  <si>
    <t>試</t>
    <rPh sb="0" eb="1">
      <t>シ</t>
    </rPh>
    <phoneticPr fontId="3"/>
  </si>
  <si>
    <t>合</t>
    <rPh sb="0" eb="1">
      <t>ゴウ</t>
    </rPh>
    <phoneticPr fontId="3"/>
  </si>
  <si>
    <t>番</t>
    <rPh sb="0" eb="1">
      <t>バン</t>
    </rPh>
    <phoneticPr fontId="3"/>
  </si>
  <si>
    <t>号</t>
    <rPh sb="0" eb="1">
      <t>ゴウ</t>
    </rPh>
    <phoneticPr fontId="3"/>
  </si>
  <si>
    <t>主</t>
    <rPh sb="0" eb="1">
      <t>シュ</t>
    </rPh>
    <phoneticPr fontId="3"/>
  </si>
  <si>
    <t>審</t>
    <rPh sb="0" eb="1">
      <t>シン</t>
    </rPh>
    <phoneticPr fontId="3"/>
  </si>
  <si>
    <t>署</t>
    <rPh sb="0" eb="1">
      <t>ショ</t>
    </rPh>
    <phoneticPr fontId="3"/>
  </si>
  <si>
    <t>記</t>
    <rPh sb="0" eb="1">
      <t>キ</t>
    </rPh>
    <phoneticPr fontId="3"/>
  </si>
  <si>
    <t>録</t>
    <rPh sb="0" eb="1">
      <t>ロク</t>
    </rPh>
    <phoneticPr fontId="3"/>
  </si>
  <si>
    <t>時</t>
    <rPh sb="0" eb="1">
      <t>ジ</t>
    </rPh>
    <phoneticPr fontId="3"/>
  </si>
  <si>
    <t>間</t>
    <rPh sb="0" eb="1">
      <t>カン</t>
    </rPh>
    <phoneticPr fontId="3"/>
  </si>
  <si>
    <t>延</t>
    <rPh sb="0" eb="1">
      <t>エン</t>
    </rPh>
    <phoneticPr fontId="3"/>
  </si>
  <si>
    <t>長</t>
    <rPh sb="0" eb="1">
      <t>チョウ</t>
    </rPh>
    <phoneticPr fontId="3"/>
  </si>
  <si>
    <t>分</t>
    <rPh sb="0" eb="1">
      <t>プン</t>
    </rPh>
    <phoneticPr fontId="3"/>
  </si>
  <si>
    <t>観</t>
    <rPh sb="0" eb="1">
      <t>カン</t>
    </rPh>
    <phoneticPr fontId="3"/>
  </si>
  <si>
    <t>衆</t>
    <rPh sb="0" eb="1">
      <t>シュウ</t>
    </rPh>
    <phoneticPr fontId="3"/>
  </si>
  <si>
    <t>約</t>
    <rPh sb="0" eb="1">
      <t>ヤク</t>
    </rPh>
    <phoneticPr fontId="3"/>
  </si>
  <si>
    <t>人</t>
    <rPh sb="0" eb="1">
      <t>ニン</t>
    </rPh>
    <phoneticPr fontId="3"/>
  </si>
  <si>
    <t>月</t>
    <rPh sb="0" eb="1">
      <t>ガツ</t>
    </rPh>
    <phoneticPr fontId="3"/>
  </si>
  <si>
    <t>日</t>
    <rPh sb="0" eb="1">
      <t>ニチ</t>
    </rPh>
    <phoneticPr fontId="3"/>
  </si>
  <si>
    <t>天</t>
    <rPh sb="0" eb="1">
      <t>テン</t>
    </rPh>
    <phoneticPr fontId="3"/>
  </si>
  <si>
    <t>候</t>
    <rPh sb="0" eb="1">
      <t>コウ</t>
    </rPh>
    <phoneticPr fontId="3"/>
  </si>
  <si>
    <t>晴</t>
    <rPh sb="0" eb="1">
      <t>ハレ</t>
    </rPh>
    <phoneticPr fontId="3"/>
  </si>
  <si>
    <t>曇</t>
    <rPh sb="0" eb="1">
      <t>クモリ</t>
    </rPh>
    <phoneticPr fontId="3"/>
  </si>
  <si>
    <t>雨</t>
    <rPh sb="0" eb="1">
      <t>アメ</t>
    </rPh>
    <phoneticPr fontId="3"/>
  </si>
  <si>
    <t>風</t>
    <rPh sb="0" eb="1">
      <t>カゼ</t>
    </rPh>
    <phoneticPr fontId="3"/>
  </si>
  <si>
    <t>強</t>
    <rPh sb="0" eb="1">
      <t>キョウ</t>
    </rPh>
    <phoneticPr fontId="3"/>
  </si>
  <si>
    <t>弱</t>
    <rPh sb="0" eb="1">
      <t>ジャク</t>
    </rPh>
    <phoneticPr fontId="3"/>
  </si>
  <si>
    <t>無</t>
    <rPh sb="0" eb="1">
      <t>ム</t>
    </rPh>
    <phoneticPr fontId="3"/>
  </si>
  <si>
    <t>状</t>
    <rPh sb="0" eb="1">
      <t>ジョウ</t>
    </rPh>
    <phoneticPr fontId="3"/>
  </si>
  <si>
    <t>態</t>
    <rPh sb="0" eb="1">
      <t>タイ</t>
    </rPh>
    <phoneticPr fontId="3"/>
  </si>
  <si>
    <t>良好</t>
    <rPh sb="0" eb="2">
      <t>リョウコウ</t>
    </rPh>
    <phoneticPr fontId="3"/>
  </si>
  <si>
    <t>不良</t>
    <rPh sb="0" eb="2">
      <t>フリョウ</t>
    </rPh>
    <phoneticPr fontId="3"/>
  </si>
  <si>
    <t>泥沼</t>
    <rPh sb="0" eb="2">
      <t>ドロヌマ</t>
    </rPh>
    <phoneticPr fontId="3"/>
  </si>
  <si>
    <t>判</t>
    <rPh sb="0" eb="1">
      <t>ハン</t>
    </rPh>
    <phoneticPr fontId="3"/>
  </si>
  <si>
    <t>主審</t>
    <rPh sb="0" eb="2">
      <t>シュシン</t>
    </rPh>
    <phoneticPr fontId="3"/>
  </si>
  <si>
    <t>副審</t>
    <rPh sb="0" eb="2">
      <t>フクシン</t>
    </rPh>
    <phoneticPr fontId="3"/>
  </si>
  <si>
    <t>第４の審判員</t>
    <rPh sb="0" eb="1">
      <t>ダイ</t>
    </rPh>
    <rPh sb="3" eb="6">
      <t>シンパンイン</t>
    </rPh>
    <phoneticPr fontId="3"/>
  </si>
  <si>
    <t>前半</t>
    <rPh sb="0" eb="2">
      <t>ゼンハン</t>
    </rPh>
    <phoneticPr fontId="3"/>
  </si>
  <si>
    <t>後半</t>
    <rPh sb="0" eb="2">
      <t>コウハン</t>
    </rPh>
    <phoneticPr fontId="3"/>
  </si>
  <si>
    <t>チーム名</t>
    <rPh sb="3" eb="4">
      <t>メイ</t>
    </rPh>
    <phoneticPr fontId="3"/>
  </si>
  <si>
    <t>位置</t>
    <rPh sb="0" eb="2">
      <t>イチ</t>
    </rPh>
    <phoneticPr fontId="3"/>
  </si>
  <si>
    <t>背</t>
    <rPh sb="0" eb="1">
      <t>セ</t>
    </rPh>
    <phoneticPr fontId="3"/>
  </si>
  <si>
    <t>交</t>
    <rPh sb="0" eb="1">
      <t>コウ</t>
    </rPh>
    <phoneticPr fontId="3"/>
  </si>
  <si>
    <t>選　　手　　名</t>
    <rPh sb="0" eb="1">
      <t>セン</t>
    </rPh>
    <rPh sb="3" eb="4">
      <t>テ</t>
    </rPh>
    <rPh sb="6" eb="7">
      <t>メイ</t>
    </rPh>
    <phoneticPr fontId="3"/>
  </si>
  <si>
    <t>シュート（得点者は*印）</t>
    <rPh sb="5" eb="8">
      <t>トクテンシャ</t>
    </rPh>
    <rPh sb="10" eb="11">
      <t>ジルシ</t>
    </rPh>
    <phoneticPr fontId="3"/>
  </si>
  <si>
    <t>選</t>
    <rPh sb="0" eb="1">
      <t>セン</t>
    </rPh>
    <phoneticPr fontId="3"/>
  </si>
  <si>
    <t>手</t>
    <rPh sb="0" eb="1">
      <t>シュ</t>
    </rPh>
    <phoneticPr fontId="3"/>
  </si>
  <si>
    <t>シュート数</t>
    <rPh sb="4" eb="5">
      <t>スウ</t>
    </rPh>
    <phoneticPr fontId="3"/>
  </si>
  <si>
    <t>計</t>
    <rPh sb="0" eb="1">
      <t>ケイ</t>
    </rPh>
    <phoneticPr fontId="3"/>
  </si>
  <si>
    <t>小計</t>
    <rPh sb="0" eb="2">
      <t>ショウケイ</t>
    </rPh>
    <phoneticPr fontId="3"/>
  </si>
  <si>
    <t>チーム合計</t>
    <rPh sb="3" eb="5">
      <t>ゴウケイ</t>
    </rPh>
    <phoneticPr fontId="3"/>
  </si>
  <si>
    <t>合計</t>
    <rPh sb="0" eb="2">
      <t>ゴウケイ</t>
    </rPh>
    <phoneticPr fontId="3"/>
  </si>
  <si>
    <t>間接ＦＫ</t>
    <rPh sb="0" eb="2">
      <t>カンセツ</t>
    </rPh>
    <phoneticPr fontId="3"/>
  </si>
  <si>
    <t>直接ＦＫ</t>
    <rPh sb="0" eb="2">
      <t>チョクセツ</t>
    </rPh>
    <phoneticPr fontId="3"/>
  </si>
  <si>
    <t>警・退</t>
    <rPh sb="0" eb="1">
      <t>ケイ</t>
    </rPh>
    <rPh sb="2" eb="3">
      <t>タイ</t>
    </rPh>
    <phoneticPr fontId="3"/>
  </si>
  <si>
    <t>時間</t>
    <rPh sb="0" eb="2">
      <t>ジカン</t>
    </rPh>
    <phoneticPr fontId="3"/>
  </si>
  <si>
    <t>事由</t>
    <rPh sb="0" eb="2">
      <t>ジユウ</t>
    </rPh>
    <phoneticPr fontId="3"/>
  </si>
  <si>
    <t>氏　　　名</t>
    <rPh sb="0" eb="1">
      <t>シ</t>
    </rPh>
    <rPh sb="4" eb="5">
      <t>メイ</t>
    </rPh>
    <phoneticPr fontId="3"/>
  </si>
  <si>
    <t>得点者</t>
    <rPh sb="0" eb="3">
      <t>トクテンシャ</t>
    </rPh>
    <phoneticPr fontId="3"/>
  </si>
  <si>
    <t>［得点経過］　略号例：ドリブル～・ゴロのパス→・浮き球∩・混戦×・ヘディングH・シュートＳ　　</t>
    <rPh sb="1" eb="3">
      <t>トクテン</t>
    </rPh>
    <rPh sb="3" eb="5">
      <t>ケイカ</t>
    </rPh>
    <rPh sb="7" eb="8">
      <t>リャク</t>
    </rPh>
    <rPh sb="8" eb="9">
      <t>ゴウ</t>
    </rPh>
    <rPh sb="9" eb="10">
      <t>レイ</t>
    </rPh>
    <rPh sb="24" eb="25">
      <t>ウ</t>
    </rPh>
    <rPh sb="26" eb="27">
      <t>ダマ</t>
    </rPh>
    <rPh sb="29" eb="31">
      <t>コンセン</t>
    </rPh>
    <phoneticPr fontId="3"/>
  </si>
  <si>
    <t>得</t>
    <rPh sb="0" eb="1">
      <t>トク</t>
    </rPh>
    <phoneticPr fontId="3"/>
  </si>
  <si>
    <t>点</t>
    <rPh sb="0" eb="1">
      <t>テン</t>
    </rPh>
    <phoneticPr fontId="3"/>
  </si>
  <si>
    <t>経</t>
    <rPh sb="0" eb="1">
      <t>ケイ</t>
    </rPh>
    <phoneticPr fontId="3"/>
  </si>
  <si>
    <t>過</t>
    <rPh sb="0" eb="1">
      <t>カ</t>
    </rPh>
    <phoneticPr fontId="3"/>
  </si>
  <si>
    <t>氏</t>
    <rPh sb="0" eb="1">
      <t>シ</t>
    </rPh>
    <phoneticPr fontId="3"/>
  </si>
  <si>
    <t>分</t>
    <rPh sb="0" eb="1">
      <t>フン</t>
    </rPh>
    <phoneticPr fontId="3"/>
  </si>
  <si>
    <t>後　半</t>
    <rPh sb="0" eb="1">
      <t>コウ</t>
    </rPh>
    <rPh sb="2" eb="3">
      <t>ハン</t>
    </rPh>
    <phoneticPr fontId="3"/>
  </si>
  <si>
    <t>(</t>
    <phoneticPr fontId="3"/>
  </si>
  <si>
    <t>)</t>
    <phoneticPr fontId="3"/>
  </si>
  <si>
    <t>：</t>
    <phoneticPr fontId="3"/>
  </si>
  <si>
    <t>ｷｯｸｵﾌ</t>
    <phoneticPr fontId="3"/>
  </si>
  <si>
    <t>代</t>
    <rPh sb="0" eb="1">
      <t>ダイ</t>
    </rPh>
    <phoneticPr fontId="3"/>
  </si>
  <si>
    <t>ＧＫ</t>
    <phoneticPr fontId="3"/>
  </si>
  <si>
    <t>ＭＦ</t>
    <phoneticPr fontId="3"/>
  </si>
  <si>
    <t>ＦＷ</t>
    <phoneticPr fontId="3"/>
  </si>
  <si>
    <t>交　　　代　　　要　　　員</t>
    <rPh sb="0" eb="1">
      <t>コウ</t>
    </rPh>
    <rPh sb="4" eb="5">
      <t>ダイ</t>
    </rPh>
    <rPh sb="8" eb="9">
      <t>ヨウ</t>
    </rPh>
    <rPh sb="12" eb="13">
      <t>イン</t>
    </rPh>
    <phoneticPr fontId="3"/>
  </si>
  <si>
    <t>No</t>
    <phoneticPr fontId="3"/>
  </si>
  <si>
    <t>Ｇ  Ｋ</t>
    <phoneticPr fontId="3"/>
  </si>
  <si>
    <t>Ｃ  Ｋ</t>
    <phoneticPr fontId="3"/>
  </si>
  <si>
    <t>Ｐ　Ｋ</t>
    <phoneticPr fontId="3"/>
  </si>
  <si>
    <t>チ ー ム</t>
    <phoneticPr fontId="3"/>
  </si>
  <si>
    <t>ア シ ス  ト</t>
    <phoneticPr fontId="3"/>
  </si>
  <si>
    <t>１部</t>
    <rPh sb="1" eb="2">
      <t>ブ</t>
    </rPh>
    <phoneticPr fontId="3"/>
  </si>
  <si>
    <t>２部</t>
    <rPh sb="1" eb="2">
      <t>ブ</t>
    </rPh>
    <phoneticPr fontId="3"/>
  </si>
  <si>
    <t>ｋｉｃｋ ｏｆｆ</t>
    <phoneticPr fontId="3"/>
  </si>
  <si>
    <t>責</t>
    <rPh sb="0" eb="1">
      <t>セキ</t>
    </rPh>
    <phoneticPr fontId="3"/>
  </si>
  <si>
    <t>任</t>
    <rPh sb="0" eb="1">
      <t>ニン</t>
    </rPh>
    <phoneticPr fontId="3"/>
  </si>
  <si>
    <t>ＤＦ</t>
    <phoneticPr fontId="3"/>
  </si>
  <si>
    <t>前　半</t>
    <rPh sb="0" eb="1">
      <t>ゼン</t>
    </rPh>
    <rPh sb="2" eb="3">
      <t>ハン</t>
    </rPh>
    <phoneticPr fontId="3"/>
  </si>
  <si>
    <t>シュート（得点者は*印）</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</si>
  <si>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</si>
  <si>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</si>
  <si>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</si>
  <si>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</si>
  <si>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</si>
  <si>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</si>
  <si>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</si>
  <si>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</si>
  <si>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</si>
  <si>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</si>
  <si>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</si>
  <si>
    <t>L</t>
  </si>
  <si>
    <t>M</t>
  </si>
  <si>
    <t>N</t>
  </si>
  <si>
    <t>登録選手一覧</t>
    <rPh sb="0" eb="2">
      <t>トウロク</t>
    </rPh>
    <rPh sb="2" eb="4">
      <t>センシュ</t>
    </rPh>
    <rPh sb="4" eb="6">
      <t>イチラン</t>
    </rPh>
    <phoneticPr fontId="3"/>
  </si>
  <si>
    <t>管理Ｎｏ</t>
    <rPh sb="0" eb="2">
      <t>カンリ</t>
    </rPh>
    <phoneticPr fontId="3"/>
  </si>
  <si>
    <t>背番号</t>
    <rPh sb="0" eb="3">
      <t>セバンゴウ</t>
    </rPh>
    <phoneticPr fontId="3"/>
  </si>
  <si>
    <t>選手名</t>
    <rPh sb="0" eb="2">
      <t>センシュ</t>
    </rPh>
    <rPh sb="2" eb="3">
      <t>メイ</t>
    </rPh>
    <phoneticPr fontId="3"/>
  </si>
  <si>
    <t>O</t>
  </si>
  <si>
    <t>P</t>
  </si>
  <si>
    <t>Q</t>
  </si>
  <si>
    <t>R</t>
  </si>
  <si>
    <t>S</t>
  </si>
  <si>
    <t>T</t>
  </si>
  <si>
    <t>A3</t>
  </si>
  <si>
    <t>A4</t>
  </si>
  <si>
    <t>A5</t>
  </si>
  <si>
    <t>A6</t>
  </si>
  <si>
    <t>A7</t>
  </si>
  <si>
    <t>A8</t>
  </si>
  <si>
    <t>A9</t>
  </si>
  <si>
    <t>A10</t>
  </si>
  <si>
    <t>A11</t>
  </si>
  <si>
    <t>A12</t>
  </si>
  <si>
    <t>A13</t>
  </si>
  <si>
    <t>A14</t>
  </si>
  <si>
    <t>A15</t>
  </si>
  <si>
    <t>A16</t>
  </si>
  <si>
    <t>A17</t>
  </si>
  <si>
    <t>A18</t>
  </si>
  <si>
    <t>A19</t>
  </si>
  <si>
    <t>A20</t>
  </si>
  <si>
    <t>管理No</t>
    <rPh sb="0" eb="2">
      <t>カンリ</t>
    </rPh>
    <phoneticPr fontId="3"/>
  </si>
  <si>
    <t>左チーム</t>
    <rPh sb="0" eb="1">
      <t>ヒダリ</t>
    </rPh>
    <phoneticPr fontId="3"/>
  </si>
  <si>
    <t>右チーム</t>
    <rPh sb="0" eb="1">
      <t>ミギ</t>
    </rPh>
    <phoneticPr fontId="3"/>
  </si>
  <si>
    <t>Ｎｏ</t>
    <phoneticPr fontId="3"/>
  </si>
  <si>
    <t>A21</t>
  </si>
  <si>
    <t>A22</t>
  </si>
  <si>
    <t>A23</t>
  </si>
  <si>
    <t>A24</t>
  </si>
  <si>
    <t>A25</t>
  </si>
  <si>
    <t>【登録チーム一覧】</t>
    <phoneticPr fontId="3"/>
  </si>
  <si>
    <t>【選手一覧】</t>
    <phoneticPr fontId="3"/>
  </si>
  <si>
    <t>←左チームNo</t>
    <rPh sb="1" eb="2">
      <t>ヒダリ</t>
    </rPh>
    <phoneticPr fontId="3"/>
  </si>
  <si>
    <t>←右チームNo</t>
    <rPh sb="1" eb="2">
      <t>ミギ</t>
    </rPh>
    <phoneticPr fontId="3"/>
  </si>
  <si>
    <t/>
  </si>
  <si>
    <t>A1</t>
  </si>
  <si>
    <t>A2</t>
  </si>
  <si>
    <t>Ａ</t>
    <phoneticPr fontId="3"/>
  </si>
  <si>
    <t>記録用紙の選手入力方法</t>
    <rPh sb="0" eb="2">
      <t>キロク</t>
    </rPh>
    <rPh sb="2" eb="4">
      <t>ヨウシ</t>
    </rPh>
    <rPh sb="5" eb="7">
      <t>センシュ</t>
    </rPh>
    <rPh sb="7" eb="9">
      <t>ニュウリョク</t>
    </rPh>
    <rPh sb="9" eb="11">
      <t>ホウホウ</t>
    </rPh>
    <phoneticPr fontId="3"/>
  </si>
  <si>
    <t>・</t>
    <phoneticPr fontId="3"/>
  </si>
  <si>
    <t>数式の入ったセルの数式が消えてしまうと、必要なデータを表示できなくなります。</t>
    <rPh sb="0" eb="2">
      <t>スウシキ</t>
    </rPh>
    <rPh sb="3" eb="4">
      <t>ハイ</t>
    </rPh>
    <rPh sb="9" eb="11">
      <t>スウシキ</t>
    </rPh>
    <rPh sb="12" eb="13">
      <t>キ</t>
    </rPh>
    <rPh sb="20" eb="22">
      <t>ヒツヨウ</t>
    </rPh>
    <rPh sb="27" eb="29">
      <t>ヒョウジ</t>
    </rPh>
    <phoneticPr fontId="3"/>
  </si>
  <si>
    <t>印刷をすると、記録用紙の部分のみが印刷されます。</t>
    <rPh sb="0" eb="2">
      <t>インサツ</t>
    </rPh>
    <rPh sb="7" eb="9">
      <t>キロク</t>
    </rPh>
    <rPh sb="9" eb="11">
      <t>ヨウシ</t>
    </rPh>
    <rPh sb="12" eb="14">
      <t>ブブン</t>
    </rPh>
    <rPh sb="17" eb="19">
      <t>インサツ</t>
    </rPh>
    <phoneticPr fontId="3"/>
  </si>
  <si>
    <t>背番号Ｎｏ</t>
    <rPh sb="0" eb="3">
      <t>セバンゴウ</t>
    </rPh>
    <phoneticPr fontId="3"/>
  </si>
  <si>
    <t>背番号No</t>
    <rPh sb="0" eb="3">
      <t>セバンゴウ</t>
    </rPh>
    <phoneticPr fontId="3"/>
  </si>
  <si>
    <t>背番号修正</t>
    <rPh sb="0" eb="3">
      <t>セバンゴウ</t>
    </rPh>
    <rPh sb="3" eb="5">
      <t>シュウセイ</t>
    </rPh>
    <phoneticPr fontId="3"/>
  </si>
  <si>
    <t>Ｂ</t>
    <phoneticPr fontId="3"/>
  </si>
  <si>
    <t>１</t>
    <phoneticPr fontId="3"/>
  </si>
  <si>
    <t>試合
番号</t>
    <rPh sb="0" eb="2">
      <t>シアイ</t>
    </rPh>
    <rPh sb="3" eb="5">
      <t>バンゴウ</t>
    </rPh>
    <phoneticPr fontId="3"/>
  </si>
  <si>
    <t>No</t>
  </si>
  <si>
    <t>校名</t>
    <rPh sb="0" eb="2">
      <t>コウメイ</t>
    </rPh>
    <phoneticPr fontId="3"/>
  </si>
  <si>
    <t>第
1
節</t>
    <rPh sb="0" eb="1">
      <t>ダイ</t>
    </rPh>
    <rPh sb="4" eb="5">
      <t>セツ</t>
    </rPh>
    <phoneticPr fontId="3"/>
  </si>
  <si>
    <t>第
2
節</t>
    <rPh sb="0" eb="1">
      <t>ダイ</t>
    </rPh>
    <rPh sb="4" eb="5">
      <t>セツ</t>
    </rPh>
    <phoneticPr fontId="3"/>
  </si>
  <si>
    <t>第
3
節</t>
    <rPh sb="0" eb="1">
      <t>ダイ</t>
    </rPh>
    <rPh sb="4" eb="5">
      <t>セツ</t>
    </rPh>
    <phoneticPr fontId="3"/>
  </si>
  <si>
    <t>第
4
節</t>
    <rPh sb="0" eb="1">
      <t>ダイ</t>
    </rPh>
    <rPh sb="4" eb="5">
      <t>セツ</t>
    </rPh>
    <phoneticPr fontId="3"/>
  </si>
  <si>
    <t>第
5
節</t>
    <rPh sb="0" eb="1">
      <t>ダイ</t>
    </rPh>
    <rPh sb="4" eb="5">
      <t>セツ</t>
    </rPh>
    <phoneticPr fontId="3"/>
  </si>
  <si>
    <t>第
6
節</t>
    <rPh sb="0" eb="1">
      <t>ダイ</t>
    </rPh>
    <rPh sb="4" eb="5">
      <t>セツ</t>
    </rPh>
    <phoneticPr fontId="3"/>
  </si>
  <si>
    <t>第
7
節</t>
    <rPh sb="0" eb="1">
      <t>ダイ</t>
    </rPh>
    <rPh sb="4" eb="5">
      <t>セツ</t>
    </rPh>
    <phoneticPr fontId="3"/>
  </si>
  <si>
    <t>第
8
節</t>
    <rPh sb="0" eb="1">
      <t>ダイ</t>
    </rPh>
    <rPh sb="4" eb="5">
      <t>セツ</t>
    </rPh>
    <phoneticPr fontId="3"/>
  </si>
  <si>
    <t>第
9
節</t>
    <rPh sb="0" eb="1">
      <t>ダイ</t>
    </rPh>
    <rPh sb="4" eb="5">
      <t>セツ</t>
    </rPh>
    <phoneticPr fontId="3"/>
  </si>
  <si>
    <t>第
10
節</t>
    <rPh sb="0" eb="1">
      <t>ダイ</t>
    </rPh>
    <rPh sb="5" eb="6">
      <t>セツ</t>
    </rPh>
    <phoneticPr fontId="3"/>
  </si>
  <si>
    <t>第
11
節</t>
    <rPh sb="0" eb="1">
      <t>ダイ</t>
    </rPh>
    <rPh sb="5" eb="6">
      <t>セツ</t>
    </rPh>
    <phoneticPr fontId="3"/>
  </si>
  <si>
    <t>第
12
節</t>
    <rPh sb="0" eb="1">
      <t>ダイ</t>
    </rPh>
    <rPh sb="5" eb="6">
      <t>セツ</t>
    </rPh>
    <phoneticPr fontId="3"/>
  </si>
  <si>
    <t>第
13
節</t>
    <rPh sb="0" eb="1">
      <t>ダイ</t>
    </rPh>
    <rPh sb="5" eb="6">
      <t>セツ</t>
    </rPh>
    <phoneticPr fontId="3"/>
  </si>
  <si>
    <t>第
14
節</t>
    <rPh sb="0" eb="1">
      <t>ダイ</t>
    </rPh>
    <rPh sb="5" eb="6">
      <t>セツ</t>
    </rPh>
    <phoneticPr fontId="3"/>
  </si>
  <si>
    <t>第
15
節</t>
    <rPh sb="0" eb="1">
      <t>ダイ</t>
    </rPh>
    <rPh sb="5" eb="6">
      <t>セツ</t>
    </rPh>
    <phoneticPr fontId="3"/>
  </si>
  <si>
    <t>第
16
節</t>
    <rPh sb="0" eb="1">
      <t>ダイ</t>
    </rPh>
    <rPh sb="5" eb="6">
      <t>セツ</t>
    </rPh>
    <phoneticPr fontId="3"/>
  </si>
  <si>
    <t>第
17
節</t>
    <rPh sb="0" eb="1">
      <t>ダイ</t>
    </rPh>
    <rPh sb="5" eb="6">
      <t>セツ</t>
    </rPh>
    <phoneticPr fontId="3"/>
  </si>
  <si>
    <t>第
18
節</t>
    <rPh sb="0" eb="1">
      <t>ダイ</t>
    </rPh>
    <rPh sb="5" eb="6">
      <t>セツ</t>
    </rPh>
    <phoneticPr fontId="3"/>
  </si>
  <si>
    <t>ファイルの名前を変更して保存し、原本は残しておいてください。</t>
    <rPh sb="5" eb="7">
      <t>ナマエ</t>
    </rPh>
    <rPh sb="8" eb="10">
      <t>ヘンコウ</t>
    </rPh>
    <rPh sb="12" eb="14">
      <t>ホゾン</t>
    </rPh>
    <rPh sb="16" eb="18">
      <t>ゲンポン</t>
    </rPh>
    <rPh sb="19" eb="20">
      <t>ノコ</t>
    </rPh>
    <phoneticPr fontId="3"/>
  </si>
  <si>
    <t>Ｊ－ＧＲＥＥＮ堺　Ｓ５</t>
  </si>
  <si>
    <t>会場</t>
    <rPh sb="0" eb="2">
      <t>カイジョウ</t>
    </rPh>
    <phoneticPr fontId="3"/>
  </si>
  <si>
    <t>　</t>
  </si>
  <si>
    <t>日付</t>
    <rPh sb="0" eb="2">
      <t>ヒヅケ</t>
    </rPh>
    <phoneticPr fontId="3"/>
  </si>
  <si>
    <t>時刻</t>
    <rPh sb="0" eb="2">
      <t>ジコク</t>
    </rPh>
    <phoneticPr fontId="3"/>
  </si>
  <si>
    <t>vs</t>
  </si>
  <si>
    <t>Ｊ－ＧＲＥＥＮ堺　Ｓ３</t>
  </si>
  <si>
    <t>Ｊ－ＧＲＥＥＮ堺　Ｓ４</t>
    <rPh sb="7" eb="8">
      <t>サカイ</t>
    </rPh>
    <phoneticPr fontId="1"/>
  </si>
  <si>
    <t>A</t>
    <phoneticPr fontId="3"/>
  </si>
  <si>
    <t>B</t>
    <phoneticPr fontId="3"/>
  </si>
  <si>
    <t>C</t>
    <phoneticPr fontId="3"/>
  </si>
  <si>
    <t>D</t>
    <phoneticPr fontId="3"/>
  </si>
  <si>
    <t>E</t>
    <phoneticPr fontId="3"/>
  </si>
  <si>
    <t>G</t>
    <phoneticPr fontId="3"/>
  </si>
  <si>
    <t>H</t>
    <phoneticPr fontId="3"/>
  </si>
  <si>
    <t>F</t>
    <phoneticPr fontId="3"/>
  </si>
  <si>
    <t>I</t>
    <phoneticPr fontId="3"/>
  </si>
  <si>
    <t>J</t>
    <phoneticPr fontId="3"/>
  </si>
  <si>
    <t>A</t>
    <phoneticPr fontId="3"/>
  </si>
  <si>
    <t>2016年</t>
    <rPh sb="4" eb="5">
      <t>ネン</t>
    </rPh>
    <phoneticPr fontId="3"/>
  </si>
  <si>
    <t>【入力①】～【入力④】の順に説明に従って入力してください。選手名簿のシートのデータを表示します。</t>
    <rPh sb="1" eb="3">
      <t>ニュウリョク</t>
    </rPh>
    <rPh sb="7" eb="9">
      <t>ニュウリョク</t>
    </rPh>
    <rPh sb="12" eb="13">
      <t>ジュン</t>
    </rPh>
    <rPh sb="14" eb="16">
      <t>セツメイ</t>
    </rPh>
    <rPh sb="17" eb="18">
      <t>シタガ</t>
    </rPh>
    <rPh sb="20" eb="22">
      <t>ニュウリョク</t>
    </rPh>
    <rPh sb="29" eb="31">
      <t>センシュ</t>
    </rPh>
    <rPh sb="31" eb="33">
      <t>メイボ</t>
    </rPh>
    <rPh sb="42" eb="44">
      <t>ヒョウジ</t>
    </rPh>
    <phoneticPr fontId="3"/>
  </si>
  <si>
    <t>入力におけるセルの種類</t>
    <rPh sb="0" eb="2">
      <t>ニュウリョク</t>
    </rPh>
    <rPh sb="9" eb="11">
      <t>シュルイ</t>
    </rPh>
    <phoneticPr fontId="3"/>
  </si>
  <si>
    <t>要入力</t>
    <rPh sb="0" eb="1">
      <t>ヨウ</t>
    </rPh>
    <rPh sb="1" eb="3">
      <t>ニュウリョク</t>
    </rPh>
    <phoneticPr fontId="3"/>
  </si>
  <si>
    <t>※数式がはいっているため要注意</t>
    <rPh sb="1" eb="3">
      <t>スウシキ</t>
    </rPh>
    <rPh sb="12" eb="13">
      <t>ヨウ</t>
    </rPh>
    <rPh sb="13" eb="15">
      <t>チュウイ</t>
    </rPh>
    <phoneticPr fontId="3"/>
  </si>
  <si>
    <t>編集不可</t>
    <rPh sb="0" eb="2">
      <t>ヘンシュウ</t>
    </rPh>
    <rPh sb="2" eb="4">
      <t>フカ</t>
    </rPh>
    <phoneticPr fontId="3"/>
  </si>
  <si>
    <t>入力</t>
    <rPh sb="0" eb="2">
      <t>ニュウリョク</t>
    </rPh>
    <phoneticPr fontId="3"/>
  </si>
  <si>
    <t>入力不要</t>
    <rPh sb="0" eb="2">
      <t>ニュウリョク</t>
    </rPh>
    <rPh sb="2" eb="4">
      <t>フヨウ</t>
    </rPh>
    <phoneticPr fontId="3"/>
  </si>
  <si>
    <t>編集可</t>
    <rPh sb="0" eb="2">
      <t>ヘンシュウ</t>
    </rPh>
    <rPh sb="2" eb="3">
      <t>カ</t>
    </rPh>
    <phoneticPr fontId="3"/>
  </si>
  <si>
    <t>線の記入</t>
    <rPh sb="0" eb="1">
      <t>セン</t>
    </rPh>
    <rPh sb="2" eb="4">
      <t>キニュウ</t>
    </rPh>
    <phoneticPr fontId="3"/>
  </si>
  <si>
    <t>注）このシートに線を入力しても印刷用のシート（記録用紙印刷）には反映されません。</t>
    <rPh sb="0" eb="1">
      <t>チュウ</t>
    </rPh>
    <rPh sb="8" eb="9">
      <t>セン</t>
    </rPh>
    <rPh sb="10" eb="12">
      <t>ニュウリョク</t>
    </rPh>
    <rPh sb="15" eb="18">
      <t>インサツヨウ</t>
    </rPh>
    <rPh sb="23" eb="25">
      <t>キロク</t>
    </rPh>
    <rPh sb="25" eb="27">
      <t>ヨウシ</t>
    </rPh>
    <rPh sb="27" eb="29">
      <t>インサツ</t>
    </rPh>
    <rPh sb="32" eb="34">
      <t>ハンエイ</t>
    </rPh>
    <phoneticPr fontId="3"/>
  </si>
  <si>
    <t>罫線（黒色）を引き位置を区切る</t>
    <rPh sb="0" eb="2">
      <t>ケイセン</t>
    </rPh>
    <rPh sb="3" eb="5">
      <t>クロイロ</t>
    </rPh>
    <rPh sb="7" eb="8">
      <t>ヒ</t>
    </rPh>
    <rPh sb="9" eb="11">
      <t>イチ</t>
    </rPh>
    <rPh sb="12" eb="14">
      <t>クギ</t>
    </rPh>
    <phoneticPr fontId="3"/>
  </si>
  <si>
    <t>　　 印刷用シートのみに線を入力してください</t>
    <rPh sb="3" eb="6">
      <t>インサツヨウ</t>
    </rPh>
    <rPh sb="12" eb="13">
      <t>セン</t>
    </rPh>
    <rPh sb="14" eb="16">
      <t>ニュウリョク</t>
    </rPh>
    <phoneticPr fontId="3"/>
  </si>
  <si>
    <r>
      <rPr>
        <sz val="10"/>
        <rFont val="ＭＳ Ｐゴシック"/>
        <family val="3"/>
        <charset val="128"/>
      </rPr>
      <t>選択した項目に</t>
    </r>
    <r>
      <rPr>
        <u/>
        <sz val="10"/>
        <rFont val="ＭＳ Ｐゴシック"/>
        <family val="3"/>
        <charset val="128"/>
      </rPr>
      <t>アンダーライン</t>
    </r>
    <rPh sb="0" eb="2">
      <t>センタク</t>
    </rPh>
    <rPh sb="4" eb="6">
      <t>コウモク</t>
    </rPh>
    <phoneticPr fontId="3"/>
  </si>
  <si>
    <r>
      <t>他の入力に応じて自動で決定（</t>
    </r>
    <r>
      <rPr>
        <sz val="10"/>
        <color indexed="10"/>
        <rFont val="ＭＳ Ｐゴシック"/>
        <family val="3"/>
        <charset val="128"/>
      </rPr>
      <t>編集可</t>
    </r>
    <r>
      <rPr>
        <sz val="10"/>
        <rFont val="ＭＳ Ｐゴシック"/>
        <family val="3"/>
        <charset val="128"/>
      </rPr>
      <t>）</t>
    </r>
    <rPh sb="0" eb="1">
      <t>タ</t>
    </rPh>
    <rPh sb="2" eb="4">
      <t>ニュウリョク</t>
    </rPh>
    <rPh sb="5" eb="6">
      <t>オウ</t>
    </rPh>
    <rPh sb="8" eb="10">
      <t>ジドウ</t>
    </rPh>
    <rPh sb="11" eb="13">
      <t>ケッテイ</t>
    </rPh>
    <rPh sb="14" eb="16">
      <t>ヘンシュウ</t>
    </rPh>
    <rPh sb="16" eb="17">
      <t>カ</t>
    </rPh>
    <phoneticPr fontId="3"/>
  </si>
  <si>
    <r>
      <t>他の入力に応じて自動で決定（</t>
    </r>
    <r>
      <rPr>
        <sz val="10"/>
        <color indexed="10"/>
        <rFont val="ＭＳ Ｐゴシック"/>
        <family val="3"/>
        <charset val="128"/>
      </rPr>
      <t>編集不可</t>
    </r>
    <r>
      <rPr>
        <sz val="10"/>
        <rFont val="ＭＳ Ｐゴシック"/>
        <family val="3"/>
        <charset val="128"/>
      </rPr>
      <t>）</t>
    </r>
    <rPh sb="0" eb="1">
      <t>タ</t>
    </rPh>
    <rPh sb="2" eb="4">
      <t>ニュウリョク</t>
    </rPh>
    <rPh sb="5" eb="6">
      <t>オウ</t>
    </rPh>
    <rPh sb="8" eb="10">
      <t>ジドウ</t>
    </rPh>
    <rPh sb="11" eb="13">
      <t>ケッテイ</t>
    </rPh>
    <rPh sb="14" eb="16">
      <t>ヘンシュウ</t>
    </rPh>
    <rPh sb="16" eb="17">
      <t>フ</t>
    </rPh>
    <rPh sb="17" eb="18">
      <t>カ</t>
    </rPh>
    <phoneticPr fontId="3"/>
  </si>
  <si>
    <t>記録</t>
    <rPh sb="0" eb="2">
      <t>キロク</t>
    </rPh>
    <phoneticPr fontId="3"/>
  </si>
  <si>
    <t>監督署名</t>
    <rPh sb="0" eb="2">
      <t>カントク</t>
    </rPh>
    <rPh sb="2" eb="4">
      <t>ショメイ</t>
    </rPh>
    <phoneticPr fontId="3"/>
  </si>
  <si>
    <t>監督署名</t>
    <phoneticPr fontId="3"/>
  </si>
  <si>
    <t>得点経過</t>
    <rPh sb="0" eb="2">
      <t>トクテン</t>
    </rPh>
    <rPh sb="2" eb="4">
      <t>ケイカ</t>
    </rPh>
    <phoneticPr fontId="3"/>
  </si>
  <si>
    <t>高円宮杯 JFA U-18サッカープリンスリーグ2019関西</t>
    <rPh sb="0" eb="3">
      <t>タカマドノミヤ</t>
    </rPh>
    <rPh sb="3" eb="4">
      <t>ハイ</t>
    </rPh>
    <phoneticPr fontId="3"/>
  </si>
  <si>
    <t>高円宮杯 JFA U-18サッカー
プリンスリーグ2019関西</t>
    <phoneticPr fontId="3"/>
  </si>
  <si>
    <t>2019年</t>
    <rPh sb="0" eb="5">
      <t>ネン</t>
    </rPh>
    <phoneticPr fontId="3"/>
  </si>
  <si>
    <t>阪南大高</t>
    <phoneticPr fontId="3"/>
  </si>
  <si>
    <t>金光大阪</t>
    <rPh sb="0" eb="1">
      <t>コンコウオオサカ</t>
    </rPh>
    <phoneticPr fontId="3"/>
  </si>
  <si>
    <t>京都橘</t>
    <phoneticPr fontId="3"/>
  </si>
  <si>
    <t>大阪桐蔭</t>
    <phoneticPr fontId="3"/>
  </si>
  <si>
    <t>三田学園</t>
    <phoneticPr fontId="3"/>
  </si>
  <si>
    <t>興國</t>
    <rPh sb="0" eb="2">
      <t>コウコク</t>
    </rPh>
    <phoneticPr fontId="3"/>
  </si>
  <si>
    <t>近江</t>
    <rPh sb="0" eb="1">
      <t>オウミ</t>
    </rPh>
    <phoneticPr fontId="3"/>
  </si>
  <si>
    <t>逆引き用</t>
    <rPh sb="0" eb="2">
      <t>ギャクビ</t>
    </rPh>
    <rPh sb="3" eb="4">
      <t>ヨウ</t>
    </rPh>
    <phoneticPr fontId="3"/>
  </si>
  <si>
    <t>試合番号を基に記録用紙に反映</t>
    <rPh sb="0" eb="2">
      <t>シアイ</t>
    </rPh>
    <rPh sb="2" eb="4">
      <t>バンゴウ</t>
    </rPh>
    <rPh sb="5" eb="6">
      <t>モト</t>
    </rPh>
    <rPh sb="7" eb="9">
      <t>キロク</t>
    </rPh>
    <rPh sb="9" eb="11">
      <t>ヨウシ</t>
    </rPh>
    <rPh sb="12" eb="14">
      <t>ハンエイ</t>
    </rPh>
    <phoneticPr fontId="3"/>
  </si>
  <si>
    <t>阪南大学高等学校</t>
    <rPh sb="3" eb="4">
      <t>ガク</t>
    </rPh>
    <rPh sb="4" eb="6">
      <t>コウトウ</t>
    </rPh>
    <rPh sb="6" eb="8">
      <t>ガッコウ</t>
    </rPh>
    <phoneticPr fontId="3"/>
  </si>
  <si>
    <t>東海大学付属大阪仰星高等学校</t>
    <rPh sb="0" eb="2">
      <t>トウカイダイガクフゾク</t>
    </rPh>
    <rPh sb="10" eb="12">
      <t>コウトウ</t>
    </rPh>
    <rPh sb="12" eb="14">
      <t>ガッコウ</t>
    </rPh>
    <phoneticPr fontId="3"/>
  </si>
  <si>
    <t>金光大阪高等学校</t>
    <rPh sb="0" eb="1">
      <t>コンコウオオサカ</t>
    </rPh>
    <rPh sb="4" eb="6">
      <t>コウトウ</t>
    </rPh>
    <rPh sb="6" eb="8">
      <t>ガッコウ</t>
    </rPh>
    <phoneticPr fontId="3"/>
  </si>
  <si>
    <t>京都橘高等学校</t>
    <phoneticPr fontId="3"/>
  </si>
  <si>
    <t>大阪桐蔭高等学校</t>
    <phoneticPr fontId="3"/>
  </si>
  <si>
    <t>神戸弘陵学園高等学校</t>
    <phoneticPr fontId="3"/>
  </si>
  <si>
    <t>近畿大学附属高等学校</t>
    <rPh sb="0" eb="6">
      <t>キンキダイガクフゾク</t>
    </rPh>
    <phoneticPr fontId="3"/>
  </si>
  <si>
    <t>三田学園高等学校</t>
    <phoneticPr fontId="3"/>
  </si>
  <si>
    <t>興國高等学校</t>
    <rPh sb="0" eb="2">
      <t>コウコク</t>
    </rPh>
    <phoneticPr fontId="3"/>
  </si>
  <si>
    <t>近江高等学校</t>
    <rPh sb="0" eb="1">
      <t>オウミ</t>
    </rPh>
    <phoneticPr fontId="3"/>
  </si>
  <si>
    <t>正式名称</t>
    <rPh sb="0" eb="2">
      <t>セイシキ</t>
    </rPh>
    <rPh sb="2" eb="4">
      <t>メイショウ</t>
    </rPh>
    <phoneticPr fontId="3"/>
  </si>
  <si>
    <t>ｋｉｃｋ ｏｆｆ</t>
    <phoneticPr fontId="3"/>
  </si>
  <si>
    <t>ＤＦ</t>
    <phoneticPr fontId="3"/>
  </si>
  <si>
    <t>←</t>
    <phoneticPr fontId="3"/>
  </si>
  <si>
    <t>記録用紙の白紙の印刷の際にこのセルに</t>
    <rPh sb="0" eb="2">
      <t>キロク</t>
    </rPh>
    <rPh sb="2" eb="4">
      <t>ヨウシ</t>
    </rPh>
    <rPh sb="5" eb="7">
      <t>ハクシ</t>
    </rPh>
    <rPh sb="8" eb="10">
      <t>インサツ</t>
    </rPh>
    <rPh sb="11" eb="12">
      <t>サイ</t>
    </rPh>
    <phoneticPr fontId="3"/>
  </si>
  <si>
    <t>を入力すると集計の０のが消えます</t>
    <rPh sb="1" eb="3">
      <t>ニュウリョク</t>
    </rPh>
    <rPh sb="6" eb="8">
      <t>シュウケイ</t>
    </rPh>
    <rPh sb="12" eb="13">
      <t>キ</t>
    </rPh>
    <phoneticPr fontId="3"/>
  </si>
  <si>
    <t>*</t>
    <phoneticPr fontId="3"/>
  </si>
  <si>
    <t>　×:サイン無し</t>
    <rPh sb="6" eb="7">
      <t>ナ</t>
    </rPh>
    <phoneticPr fontId="3"/>
  </si>
  <si>
    <t>※印刷用に反映</t>
    <rPh sb="1" eb="4">
      <t>インサツヨウ</t>
    </rPh>
    <rPh sb="5" eb="7">
      <t>ハンエイ</t>
    </rPh>
    <phoneticPr fontId="3"/>
  </si>
  <si>
    <t>←○:サインあり</t>
    <phoneticPr fontId="3"/>
  </si>
  <si>
    <t>×</t>
  </si>
  <si>
    <t>4/7（日）</t>
  </si>
  <si>
    <t>4/13(土）</t>
  </si>
  <si>
    <t>4/14（日）</t>
  </si>
  <si>
    <t>4/21（日）</t>
  </si>
  <si>
    <t>4/27（土）</t>
  </si>
  <si>
    <t>5/2（木）</t>
  </si>
  <si>
    <t>6/22(土)</t>
  </si>
  <si>
    <t>6/23（日）</t>
  </si>
  <si>
    <t>6/30（日）</t>
  </si>
  <si>
    <t>7/6（土）</t>
  </si>
  <si>
    <t>7/13（土）</t>
  </si>
  <si>
    <t>J-GREEN堺 S8</t>
  </si>
  <si>
    <t>J-GREEN堺 S7</t>
  </si>
  <si>
    <t>J-GREEN堺 S6</t>
  </si>
  <si>
    <t>アクアパルコ洛西</t>
  </si>
  <si>
    <t>J-GREEN堺 S2</t>
  </si>
  <si>
    <t>ビックレイクＣ</t>
  </si>
  <si>
    <t>三木防災第２</t>
  </si>
  <si>
    <t>アスパ五色サブ</t>
  </si>
  <si>
    <t>J-GREEN堺 S3</t>
  </si>
  <si>
    <t>J-GREEN堺 S11</t>
  </si>
  <si>
    <t>橋本陸上</t>
  </si>
  <si>
    <t>セレッソ大阪舞洲グラウンド（人工芝）</t>
  </si>
  <si>
    <t>J-GREEN堺 S4</t>
  </si>
  <si>
    <t>J-GREEN堺 S5</t>
  </si>
  <si>
    <t>阪南大学高見ノ里グラウンド</t>
  </si>
  <si>
    <t>OFA万博フットボールセンターA</t>
  </si>
  <si>
    <t>神戸弘陵学園高校グラウンド</t>
  </si>
  <si>
    <t>大阪桐蔭生駒グラウンド</t>
  </si>
  <si>
    <t>アスパ五色メイン</t>
  </si>
  <si>
    <t>近江高校グラウンド</t>
  </si>
  <si>
    <t>三田学園高校グラウンド</t>
  </si>
  <si>
    <t>阪南大高</t>
  </si>
  <si>
    <t>近大附属</t>
  </si>
  <si>
    <t>神戸弘陵</t>
  </si>
  <si>
    <t>金光大阪</t>
  </si>
  <si>
    <t>東海大仰星</t>
  </si>
  <si>
    <t>京都橘</t>
  </si>
  <si>
    <t>三田学園</t>
  </si>
  <si>
    <t>近江</t>
  </si>
  <si>
    <t>大阪桐蔭</t>
  </si>
  <si>
    <t>興國</t>
  </si>
  <si>
    <t>西京極補助</t>
  </si>
  <si>
    <t>橿原陸上</t>
  </si>
  <si>
    <t>桃源郷</t>
  </si>
  <si>
    <t>金光大阪高校グラウンド</t>
  </si>
  <si>
    <t>奈良フットボールセンター</t>
  </si>
  <si>
    <t>近大附属高校グラウンド</t>
  </si>
  <si>
    <t>太陽が丘球技場B</t>
  </si>
  <si>
    <t>J-GREEN堺　S1</t>
  </si>
  <si>
    <t>J-GREEN堺　S2</t>
  </si>
  <si>
    <t>J-GREEN堺　S3</t>
  </si>
  <si>
    <t>J-GREEN堺　S4</t>
  </si>
  <si>
    <t>J-GREEN堺　S5</t>
  </si>
  <si>
    <t>東海大仰星</t>
    <rPh sb="0" eb="2">
      <t>トウカイダイガクフゾク</t>
    </rPh>
    <phoneticPr fontId="3"/>
  </si>
  <si>
    <t>神戸弘陵</t>
    <phoneticPr fontId="3"/>
  </si>
  <si>
    <t>近大附属</t>
    <rPh sb="0" eb="2">
      <t>キンダイ</t>
    </rPh>
    <rPh sb="2" eb="3">
      <t>フ</t>
    </rPh>
    <rPh sb="3" eb="4">
      <t>ゾク</t>
    </rPh>
    <phoneticPr fontId="3"/>
  </si>
  <si>
    <t>松田　龍之介</t>
    <rPh sb="0" eb="2">
      <t>マツダ</t>
    </rPh>
    <rPh sb="3" eb="6">
      <t>リュウノスケ</t>
    </rPh>
    <phoneticPr fontId="3"/>
  </si>
  <si>
    <t>松本　永遠</t>
    <rPh sb="0" eb="2">
      <t>マツモト</t>
    </rPh>
    <rPh sb="3" eb="5">
      <t>トワ</t>
    </rPh>
    <phoneticPr fontId="3"/>
  </si>
  <si>
    <t>藤橋　怜士</t>
    <rPh sb="0" eb="2">
      <t>フジハシ</t>
    </rPh>
    <rPh sb="3" eb="5">
      <t>レイジ</t>
    </rPh>
    <phoneticPr fontId="3"/>
  </si>
  <si>
    <t>渋谷　勇希</t>
    <rPh sb="0" eb="2">
      <t>シブヤ</t>
    </rPh>
    <rPh sb="3" eb="5">
      <t>ユウキ</t>
    </rPh>
    <phoneticPr fontId="3"/>
  </si>
  <si>
    <t>木下　渓</t>
    <rPh sb="0" eb="2">
      <t>キノシタ</t>
    </rPh>
    <rPh sb="3" eb="4">
      <t>ケイ</t>
    </rPh>
    <phoneticPr fontId="3"/>
  </si>
  <si>
    <t>志知　遼大</t>
    <rPh sb="0" eb="2">
      <t>シチ</t>
    </rPh>
    <rPh sb="3" eb="5">
      <t>リョウタ</t>
    </rPh>
    <phoneticPr fontId="3"/>
  </si>
  <si>
    <t>田中　慶吾</t>
    <rPh sb="0" eb="2">
      <t>タナカ</t>
    </rPh>
    <rPh sb="3" eb="5">
      <t>ケイゴ</t>
    </rPh>
    <phoneticPr fontId="3"/>
  </si>
  <si>
    <t>梅村　脩斗</t>
    <rPh sb="0" eb="2">
      <t>ウメムラ</t>
    </rPh>
    <rPh sb="3" eb="5">
      <t>シュウト</t>
    </rPh>
    <phoneticPr fontId="3"/>
  </si>
  <si>
    <t>髙木　大輝</t>
    <rPh sb="0" eb="2">
      <t>タカキ</t>
    </rPh>
    <rPh sb="3" eb="5">
      <t>タイキ</t>
    </rPh>
    <phoneticPr fontId="3"/>
  </si>
  <si>
    <t>久保　成世</t>
    <rPh sb="0" eb="2">
      <t>クボ</t>
    </rPh>
    <rPh sb="3" eb="4">
      <t>シゲル</t>
    </rPh>
    <rPh sb="4" eb="5">
      <t>ヨ</t>
    </rPh>
    <phoneticPr fontId="3"/>
  </si>
  <si>
    <t>古川　巧</t>
    <rPh sb="0" eb="2">
      <t>フルカワ</t>
    </rPh>
    <rPh sb="3" eb="4">
      <t>タクミ</t>
    </rPh>
    <phoneticPr fontId="3"/>
  </si>
  <si>
    <t>岩渕　真之亮</t>
    <rPh sb="0" eb="2">
      <t>イワブチ</t>
    </rPh>
    <rPh sb="3" eb="5">
      <t>サネユキ</t>
    </rPh>
    <rPh sb="5" eb="6">
      <t>リョウ</t>
    </rPh>
    <phoneticPr fontId="3"/>
  </si>
  <si>
    <t>梅津　倖風</t>
    <rPh sb="0" eb="2">
      <t>ウメヅ</t>
    </rPh>
    <rPh sb="3" eb="4">
      <t>ユキ</t>
    </rPh>
    <rPh sb="4" eb="5">
      <t>カゼ</t>
    </rPh>
    <phoneticPr fontId="3"/>
  </si>
  <si>
    <t>鈴木　惣一朗</t>
    <rPh sb="0" eb="2">
      <t>スズキ</t>
    </rPh>
    <rPh sb="3" eb="6">
      <t>ソウイチロウ</t>
    </rPh>
    <phoneticPr fontId="3"/>
  </si>
  <si>
    <t>旭奈　滉人</t>
    <rPh sb="0" eb="1">
      <t>アサヒ</t>
    </rPh>
    <rPh sb="1" eb="2">
      <t>ナ</t>
    </rPh>
    <rPh sb="3" eb="5">
      <t>ヒロト</t>
    </rPh>
    <phoneticPr fontId="3"/>
  </si>
  <si>
    <t>林　龍聖</t>
    <rPh sb="0" eb="1">
      <t>ハヤシ</t>
    </rPh>
    <rPh sb="2" eb="4">
      <t>リュウセイ</t>
    </rPh>
    <phoneticPr fontId="3"/>
  </si>
  <si>
    <t>林　倖二郎</t>
    <rPh sb="0" eb="1">
      <t>ハヤシ</t>
    </rPh>
    <rPh sb="2" eb="3">
      <t>コウ</t>
    </rPh>
    <rPh sb="3" eb="5">
      <t>ジロウ</t>
    </rPh>
    <phoneticPr fontId="3"/>
  </si>
  <si>
    <t>古川　瑞輝</t>
    <rPh sb="0" eb="2">
      <t>フルカワ</t>
    </rPh>
    <rPh sb="3" eb="5">
      <t>ミズキ</t>
    </rPh>
    <phoneticPr fontId="3"/>
  </si>
  <si>
    <t>中藤　麗心</t>
    <rPh sb="0" eb="2">
      <t>ナカトウ</t>
    </rPh>
    <rPh sb="3" eb="4">
      <t>レイ</t>
    </rPh>
    <rPh sb="4" eb="5">
      <t>シン</t>
    </rPh>
    <phoneticPr fontId="3"/>
  </si>
  <si>
    <t>湊　麟太郎</t>
    <rPh sb="0" eb="1">
      <t>ミナト</t>
    </rPh>
    <rPh sb="2" eb="5">
      <t>リンタロウ</t>
    </rPh>
    <phoneticPr fontId="3"/>
  </si>
  <si>
    <t>大西　翔大</t>
    <rPh sb="0" eb="2">
      <t>オオニシ</t>
    </rPh>
    <rPh sb="3" eb="5">
      <t>ショウダイ</t>
    </rPh>
    <phoneticPr fontId="3"/>
  </si>
  <si>
    <t>垣谷　将太郎</t>
    <rPh sb="0" eb="2">
      <t>カキタニ</t>
    </rPh>
    <rPh sb="3" eb="6">
      <t>ショウタロウ</t>
    </rPh>
    <phoneticPr fontId="3"/>
  </si>
  <si>
    <t>嶋　俊輔</t>
    <rPh sb="0" eb="1">
      <t>シマ</t>
    </rPh>
    <rPh sb="2" eb="4">
      <t>シュンスケ</t>
    </rPh>
    <phoneticPr fontId="3"/>
  </si>
  <si>
    <t>武田　一真</t>
    <rPh sb="0" eb="2">
      <t>タケダ</t>
    </rPh>
    <rPh sb="3" eb="5">
      <t>カズマ</t>
    </rPh>
    <phoneticPr fontId="3"/>
  </si>
  <si>
    <t>川戸　渉平</t>
    <rPh sb="0" eb="2">
      <t>カワト</t>
    </rPh>
    <rPh sb="3" eb="5">
      <t>ショウヘイ</t>
    </rPh>
    <phoneticPr fontId="3"/>
  </si>
  <si>
    <t>中本　汐音</t>
    <rPh sb="0" eb="2">
      <t>ナカモト</t>
    </rPh>
    <rPh sb="3" eb="5">
      <t>シオン</t>
    </rPh>
    <phoneticPr fontId="3"/>
  </si>
  <si>
    <t>北村　隼</t>
    <rPh sb="0" eb="2">
      <t>キタムラ</t>
    </rPh>
    <rPh sb="3" eb="4">
      <t>ジュン</t>
    </rPh>
    <phoneticPr fontId="3"/>
  </si>
  <si>
    <t>桑波田　詞音</t>
    <rPh sb="0" eb="3">
      <t>クワハタ</t>
    </rPh>
    <rPh sb="4" eb="5">
      <t>シ</t>
    </rPh>
    <rPh sb="5" eb="6">
      <t>オン</t>
    </rPh>
    <phoneticPr fontId="3"/>
  </si>
  <si>
    <t>高木　践</t>
    <rPh sb="0" eb="2">
      <t>タカギ</t>
    </rPh>
    <rPh sb="3" eb="4">
      <t>セン</t>
    </rPh>
    <phoneticPr fontId="3"/>
  </si>
  <si>
    <t>米澤　幹太</t>
    <rPh sb="0" eb="2">
      <t>ヨネザワ</t>
    </rPh>
    <rPh sb="3" eb="5">
      <t>カンタ</t>
    </rPh>
    <phoneticPr fontId="3"/>
  </si>
  <si>
    <t>窪田　伊吹</t>
    <rPh sb="0" eb="2">
      <t>クボタ</t>
    </rPh>
    <rPh sb="3" eb="5">
      <t>イブキ</t>
    </rPh>
    <phoneticPr fontId="3"/>
  </si>
  <si>
    <t>斉藤　隆</t>
    <rPh sb="0" eb="2">
      <t>サイトウ</t>
    </rPh>
    <rPh sb="3" eb="4">
      <t>リュウ</t>
    </rPh>
    <phoneticPr fontId="3"/>
  </si>
  <si>
    <t>富岡　汰地</t>
    <rPh sb="0" eb="2">
      <t>トミオカ</t>
    </rPh>
    <rPh sb="3" eb="4">
      <t>タ</t>
    </rPh>
    <rPh sb="4" eb="5">
      <t>チ</t>
    </rPh>
    <phoneticPr fontId="3"/>
  </si>
  <si>
    <t>中村　陽紀</t>
    <rPh sb="0" eb="2">
      <t>ナカムラ</t>
    </rPh>
    <rPh sb="3" eb="4">
      <t>ヨウ</t>
    </rPh>
    <rPh sb="4" eb="5">
      <t>キ</t>
    </rPh>
    <phoneticPr fontId="3"/>
  </si>
  <si>
    <t>篠畑　純也</t>
    <rPh sb="0" eb="2">
      <t>シノハタ</t>
    </rPh>
    <rPh sb="3" eb="5">
      <t>ジュンヤ</t>
    </rPh>
    <phoneticPr fontId="3"/>
  </si>
  <si>
    <t>松野　友亮</t>
    <rPh sb="0" eb="2">
      <t>マツノ</t>
    </rPh>
    <rPh sb="3" eb="4">
      <t>トモ</t>
    </rPh>
    <rPh sb="4" eb="5">
      <t>リョウ</t>
    </rPh>
    <phoneticPr fontId="3"/>
  </si>
  <si>
    <t>フューガル・アポロ・悟大</t>
    <rPh sb="10" eb="12">
      <t>ゴダイ</t>
    </rPh>
    <phoneticPr fontId="3"/>
  </si>
  <si>
    <t>橋本　直旺</t>
    <rPh sb="0" eb="2">
      <t>ハシモト</t>
    </rPh>
    <rPh sb="3" eb="4">
      <t>ナオ</t>
    </rPh>
    <rPh sb="4" eb="5">
      <t>オウ</t>
    </rPh>
    <phoneticPr fontId="3"/>
  </si>
  <si>
    <t>畑　開成</t>
    <rPh sb="0" eb="1">
      <t>ハタ</t>
    </rPh>
    <rPh sb="2" eb="4">
      <t>カイセイ</t>
    </rPh>
    <phoneticPr fontId="3"/>
  </si>
  <si>
    <t>柿原　涼吾</t>
    <rPh sb="0" eb="2">
      <t>カキハラ</t>
    </rPh>
    <rPh sb="3" eb="4">
      <t>リョウ</t>
    </rPh>
    <rPh sb="4" eb="5">
      <t>ゴ</t>
    </rPh>
    <phoneticPr fontId="3"/>
  </si>
  <si>
    <t>東間　千太朗</t>
    <rPh sb="0" eb="2">
      <t>トウマ</t>
    </rPh>
    <rPh sb="3" eb="4">
      <t>セン</t>
    </rPh>
    <rPh sb="4" eb="6">
      <t>タロウ</t>
    </rPh>
    <phoneticPr fontId="3"/>
  </si>
  <si>
    <t>光田　暁</t>
    <rPh sb="0" eb="2">
      <t>ミツダ</t>
    </rPh>
    <rPh sb="3" eb="4">
      <t>アカツキ</t>
    </rPh>
    <phoneticPr fontId="1"/>
  </si>
  <si>
    <t>和泉　行保</t>
  </si>
  <si>
    <t>合田　稀平</t>
  </si>
  <si>
    <t>曽田　佳克</t>
  </si>
  <si>
    <t>坪内　佑慶</t>
  </si>
  <si>
    <t>小郷　慎二</t>
    <rPh sb="1" eb="2">
      <t>ゴウ</t>
    </rPh>
    <rPh sb="3" eb="5">
      <t>シンジ</t>
    </rPh>
    <phoneticPr fontId="1"/>
  </si>
  <si>
    <t>美藤　倫</t>
  </si>
  <si>
    <t>植川　太心</t>
    <rPh sb="0" eb="1">
      <t>ウ</t>
    </rPh>
    <rPh sb="1" eb="2">
      <t>カワ</t>
    </rPh>
    <rPh sb="3" eb="4">
      <t>フト</t>
    </rPh>
    <rPh sb="4" eb="5">
      <t>ココロ</t>
    </rPh>
    <phoneticPr fontId="1"/>
  </si>
  <si>
    <t>湯川　翔平</t>
    <rPh sb="0" eb="2">
      <t>ユカワ</t>
    </rPh>
    <rPh sb="3" eb="4">
      <t>ショウ</t>
    </rPh>
    <rPh sb="4" eb="5">
      <t>ヘイ</t>
    </rPh>
    <phoneticPr fontId="1"/>
  </si>
  <si>
    <t>平野　太智</t>
    <rPh sb="0" eb="2">
      <t>ヒラノ</t>
    </rPh>
    <rPh sb="3" eb="5">
      <t>タイチ</t>
    </rPh>
    <phoneticPr fontId="3"/>
  </si>
  <si>
    <t>福留　玲央</t>
  </si>
  <si>
    <t>京谷　秀</t>
  </si>
  <si>
    <t>増澤　岳流</t>
    <rPh sb="0" eb="2">
      <t>マスザワ</t>
    </rPh>
    <rPh sb="3" eb="4">
      <t>ガク</t>
    </rPh>
    <rPh sb="4" eb="5">
      <t>ナガ</t>
    </rPh>
    <phoneticPr fontId="1"/>
  </si>
  <si>
    <t>若林　帝誠</t>
  </si>
  <si>
    <t>瀬戸山　翔</t>
  </si>
  <si>
    <t>藤原　聞大</t>
    <rPh sb="0" eb="2">
      <t>フジワラ</t>
    </rPh>
    <rPh sb="3" eb="4">
      <t>キ</t>
    </rPh>
    <rPh sb="4" eb="5">
      <t>ダイ</t>
    </rPh>
    <phoneticPr fontId="1"/>
  </si>
  <si>
    <t>高橋　博己</t>
  </si>
  <si>
    <t>高橋 情</t>
  </si>
  <si>
    <t>立道　結人</t>
  </si>
  <si>
    <t>小林　大起</t>
  </si>
  <si>
    <t>田中　遥喜</t>
  </si>
  <si>
    <t>能美　佑哉</t>
  </si>
  <si>
    <t>三浦　克允</t>
  </si>
  <si>
    <t>畑部　壮人</t>
  </si>
  <si>
    <t>佐々木　陽斗</t>
    <rPh sb="0" eb="3">
      <t>ササキ</t>
    </rPh>
    <rPh sb="4" eb="5">
      <t>ヨウ</t>
    </rPh>
    <rPh sb="5" eb="6">
      <t>ト</t>
    </rPh>
    <phoneticPr fontId="1"/>
  </si>
  <si>
    <t>村田　智哉</t>
    <rPh sb="0" eb="2">
      <t>ムラタ</t>
    </rPh>
    <rPh sb="3" eb="5">
      <t>トモヤ</t>
    </rPh>
    <phoneticPr fontId="2"/>
  </si>
  <si>
    <t>宮武　隼人</t>
    <rPh sb="0" eb="2">
      <t>ミヤタケ</t>
    </rPh>
    <rPh sb="3" eb="5">
      <t>ハヤト</t>
    </rPh>
    <phoneticPr fontId="2"/>
  </si>
  <si>
    <t>半田　勘太郎</t>
    <rPh sb="0" eb="2">
      <t>ハンダ</t>
    </rPh>
    <rPh sb="3" eb="6">
      <t>カンタロウ</t>
    </rPh>
    <phoneticPr fontId="2"/>
  </si>
  <si>
    <t>横窪　皇太</t>
    <rPh sb="0" eb="1">
      <t>ヨコ</t>
    </rPh>
    <rPh sb="1" eb="2">
      <t>クボ</t>
    </rPh>
    <rPh sb="3" eb="5">
      <t>コウタ</t>
    </rPh>
    <phoneticPr fontId="2"/>
  </si>
  <si>
    <t>河野　綾介</t>
    <rPh sb="0" eb="2">
      <t>カワノ</t>
    </rPh>
    <rPh sb="3" eb="4">
      <t>アヤ</t>
    </rPh>
    <rPh sb="4" eb="5">
      <t>スケ</t>
    </rPh>
    <phoneticPr fontId="2"/>
  </si>
  <si>
    <t>財満　大河</t>
    <rPh sb="0" eb="1">
      <t>ザイ</t>
    </rPh>
    <rPh sb="1" eb="2">
      <t>マン</t>
    </rPh>
    <rPh sb="3" eb="5">
      <t>タイガ</t>
    </rPh>
    <phoneticPr fontId="2"/>
  </si>
  <si>
    <t>松井　雅功</t>
    <rPh sb="0" eb="2">
      <t>マツイ</t>
    </rPh>
    <rPh sb="3" eb="4">
      <t>ガ</t>
    </rPh>
    <rPh sb="4" eb="5">
      <t>コウ</t>
    </rPh>
    <phoneticPr fontId="2"/>
  </si>
  <si>
    <t>古川　善教</t>
    <rPh sb="0" eb="2">
      <t>フルカワ</t>
    </rPh>
    <rPh sb="3" eb="4">
      <t>ゼン</t>
    </rPh>
    <rPh sb="4" eb="5">
      <t>オシ</t>
    </rPh>
    <phoneticPr fontId="2"/>
  </si>
  <si>
    <t>石川　晴也</t>
    <rPh sb="0" eb="2">
      <t>イシカワ</t>
    </rPh>
    <rPh sb="3" eb="4">
      <t>ハ</t>
    </rPh>
    <rPh sb="4" eb="5">
      <t>ヤ</t>
    </rPh>
    <phoneticPr fontId="2"/>
  </si>
  <si>
    <t>沖本　海人</t>
    <rPh sb="0" eb="2">
      <t>オキモト</t>
    </rPh>
    <rPh sb="3" eb="4">
      <t>ウミ</t>
    </rPh>
    <rPh sb="4" eb="5">
      <t>ヒト</t>
    </rPh>
    <phoneticPr fontId="2"/>
  </si>
  <si>
    <t>廣瀬　大輝</t>
    <rPh sb="0" eb="2">
      <t>ヒロセ</t>
    </rPh>
    <rPh sb="3" eb="4">
      <t>ダイ</t>
    </rPh>
    <rPh sb="4" eb="5">
      <t>ヒカル</t>
    </rPh>
    <phoneticPr fontId="2"/>
  </si>
  <si>
    <t>新井　大地</t>
    <rPh sb="0" eb="2">
      <t>アライ</t>
    </rPh>
    <rPh sb="3" eb="5">
      <t>ダイチ</t>
    </rPh>
    <phoneticPr fontId="2"/>
  </si>
  <si>
    <t>岩崎　啓太</t>
    <rPh sb="0" eb="1">
      <t>イワ</t>
    </rPh>
    <rPh sb="1" eb="2">
      <t>サキ</t>
    </rPh>
    <rPh sb="3" eb="5">
      <t>ケイタ</t>
    </rPh>
    <phoneticPr fontId="2"/>
  </si>
  <si>
    <t>山中　理輝</t>
    <rPh sb="0" eb="2">
      <t>ヤマナカ</t>
    </rPh>
    <rPh sb="3" eb="5">
      <t>リキ</t>
    </rPh>
    <phoneticPr fontId="2"/>
  </si>
  <si>
    <t>塩見　健吾</t>
    <rPh sb="0" eb="2">
      <t>シオミ</t>
    </rPh>
    <rPh sb="3" eb="5">
      <t>ケンゴ</t>
    </rPh>
    <phoneticPr fontId="2"/>
  </si>
  <si>
    <t>吉岡　優</t>
    <rPh sb="0" eb="2">
      <t>ヨシオカ</t>
    </rPh>
    <rPh sb="3" eb="4">
      <t>ユウ</t>
    </rPh>
    <phoneticPr fontId="2"/>
  </si>
  <si>
    <t>山本　歩夢</t>
    <rPh sb="0" eb="2">
      <t>ヤマモト</t>
    </rPh>
    <rPh sb="3" eb="4">
      <t>アユ</t>
    </rPh>
    <rPh sb="4" eb="5">
      <t>ユメ</t>
    </rPh>
    <phoneticPr fontId="2"/>
  </si>
  <si>
    <t>石塚　琉唯</t>
    <rPh sb="0" eb="2">
      <t>イシヅカ</t>
    </rPh>
    <rPh sb="3" eb="4">
      <t>ル</t>
    </rPh>
    <rPh sb="4" eb="5">
      <t>ユイ</t>
    </rPh>
    <phoneticPr fontId="2"/>
  </si>
  <si>
    <t>林　智史</t>
    <rPh sb="0" eb="1">
      <t>ハヤシ</t>
    </rPh>
    <rPh sb="2" eb="3">
      <t>サトシ</t>
    </rPh>
    <rPh sb="3" eb="4">
      <t>シ</t>
    </rPh>
    <phoneticPr fontId="2"/>
  </si>
  <si>
    <t>山田　凌大</t>
    <rPh sb="0" eb="2">
      <t>ヤマダ</t>
    </rPh>
    <rPh sb="3" eb="4">
      <t>リョウ</t>
    </rPh>
    <rPh sb="4" eb="5">
      <t>ダイ</t>
    </rPh>
    <phoneticPr fontId="2"/>
  </si>
  <si>
    <t>中原　光一</t>
    <rPh sb="0" eb="2">
      <t>ナカハラ</t>
    </rPh>
    <rPh sb="3" eb="4">
      <t>ヒカ</t>
    </rPh>
    <rPh sb="4" eb="5">
      <t>イチ</t>
    </rPh>
    <phoneticPr fontId="2"/>
  </si>
  <si>
    <t>越智　柊一</t>
    <rPh sb="0" eb="2">
      <t>オチ</t>
    </rPh>
    <rPh sb="3" eb="4">
      <t>ヒイラギ</t>
    </rPh>
    <rPh sb="4" eb="5">
      <t>イチ</t>
    </rPh>
    <phoneticPr fontId="2"/>
  </si>
  <si>
    <t>塩山　友弥</t>
    <rPh sb="0" eb="2">
      <t>シオヤマ</t>
    </rPh>
    <rPh sb="3" eb="4">
      <t>トモ</t>
    </rPh>
    <rPh sb="4" eb="5">
      <t>ワタル</t>
    </rPh>
    <phoneticPr fontId="2"/>
  </si>
  <si>
    <t>正岡　哲太</t>
    <rPh sb="0" eb="2">
      <t>マサオカ</t>
    </rPh>
    <rPh sb="3" eb="5">
      <t>テツタ</t>
    </rPh>
    <phoneticPr fontId="2"/>
  </si>
  <si>
    <t>亀位　慧太</t>
    <rPh sb="0" eb="2">
      <t>カメグライ</t>
    </rPh>
    <rPh sb="3" eb="5">
      <t>ケイタ</t>
    </rPh>
    <phoneticPr fontId="2"/>
  </si>
  <si>
    <t>桑原　悠聖</t>
  </si>
  <si>
    <t>奥田　智哉</t>
  </si>
  <si>
    <t>中島　陸</t>
  </si>
  <si>
    <t>武田　晴人</t>
  </si>
  <si>
    <t>永野　将大</t>
  </si>
  <si>
    <t>道脇　走瑠</t>
  </si>
  <si>
    <t>梅原　樹</t>
  </si>
  <si>
    <t>大野　幹生</t>
  </si>
  <si>
    <t>北本　友希</t>
  </si>
  <si>
    <t>才木　陽太</t>
  </si>
  <si>
    <t>下野　虎太郎</t>
  </si>
  <si>
    <t>中本　耕輔</t>
  </si>
  <si>
    <t>小笠原　諄哉</t>
  </si>
  <si>
    <t>安藤　嘉一</t>
  </si>
  <si>
    <t>杉山　雄亮</t>
  </si>
  <si>
    <t>辻井　洸希</t>
  </si>
  <si>
    <t>川原　佳一郎</t>
  </si>
  <si>
    <t>迫田　陸来</t>
  </si>
  <si>
    <t>北野　竣介</t>
  </si>
  <si>
    <t>若狭　由孝</t>
  </si>
  <si>
    <t>山西　竣介</t>
  </si>
  <si>
    <t>岡田　真知</t>
  </si>
  <si>
    <t>江戸　豪</t>
  </si>
  <si>
    <t>谷口　雄紀</t>
  </si>
  <si>
    <t>手崎　善志</t>
  </si>
  <si>
    <t>吉田　依生</t>
  </si>
  <si>
    <t>西矢　慎平</t>
  </si>
  <si>
    <t>田平　起也</t>
  </si>
  <si>
    <t>竹内　悠力</t>
  </si>
  <si>
    <t>兼田　拓実</t>
  </si>
  <si>
    <t>村川　丈郎</t>
  </si>
  <si>
    <t>中村　輝龍</t>
  </si>
  <si>
    <t>濱本　直大</t>
  </si>
  <si>
    <t>浜村　玲</t>
  </si>
  <si>
    <t>沖吉　大夢</t>
  </si>
  <si>
    <t>吉田　翔貴</t>
  </si>
  <si>
    <t>大榮　利季</t>
  </si>
  <si>
    <t>岩本　皐希</t>
  </si>
  <si>
    <t>松井　悠太</t>
  </si>
  <si>
    <t>堤田　有葵</t>
  </si>
  <si>
    <t>埴原　陸斗</t>
  </si>
  <si>
    <t>濵口　暢文</t>
  </si>
  <si>
    <t>宗石　皓資</t>
  </si>
  <si>
    <t>岡本　虎大郎</t>
  </si>
  <si>
    <t>小西　海生</t>
  </si>
  <si>
    <t>須藤　智哉</t>
  </si>
  <si>
    <t>西村　柊亜</t>
  </si>
  <si>
    <t>谷　晃希</t>
  </si>
  <si>
    <t>松尾　翔真</t>
  </si>
  <si>
    <t>武井　走</t>
  </si>
  <si>
    <t>石田　哲朗</t>
    <rPh sb="0" eb="2">
      <t>イシダ</t>
    </rPh>
    <rPh sb="3" eb="5">
      <t>テツロウ</t>
    </rPh>
    <phoneticPr fontId="2"/>
  </si>
  <si>
    <t>金子　生吹</t>
    <rPh sb="0" eb="2">
      <t>カネコ</t>
    </rPh>
    <rPh sb="3" eb="4">
      <t>セイ</t>
    </rPh>
    <rPh sb="4" eb="5">
      <t>フ</t>
    </rPh>
    <phoneticPr fontId="2"/>
  </si>
  <si>
    <t>辰巳　連</t>
    <rPh sb="0" eb="2">
      <t>ミヤウチ</t>
    </rPh>
    <rPh sb="3" eb="4">
      <t>レン</t>
    </rPh>
    <phoneticPr fontId="2"/>
  </si>
  <si>
    <t>金　亮輔</t>
    <rPh sb="0" eb="1">
      <t>キン</t>
    </rPh>
    <rPh sb="2" eb="3">
      <t>リョウ</t>
    </rPh>
    <rPh sb="3" eb="4">
      <t>スケ</t>
    </rPh>
    <phoneticPr fontId="2"/>
  </si>
  <si>
    <t>岡田　航之佑</t>
    <rPh sb="0" eb="2">
      <t>オカダ</t>
    </rPh>
    <rPh sb="3" eb="4">
      <t>コウ</t>
    </rPh>
    <rPh sb="4" eb="5">
      <t>ノ</t>
    </rPh>
    <rPh sb="5" eb="6">
      <t>スケ</t>
    </rPh>
    <phoneticPr fontId="2"/>
  </si>
  <si>
    <t>安座名　我空</t>
    <rPh sb="0" eb="1">
      <t>アン</t>
    </rPh>
    <rPh sb="1" eb="2">
      <t>ザ</t>
    </rPh>
    <rPh sb="2" eb="3">
      <t>ナ</t>
    </rPh>
    <rPh sb="4" eb="5">
      <t>ガ</t>
    </rPh>
    <rPh sb="5" eb="6">
      <t>クウ</t>
    </rPh>
    <phoneticPr fontId="2"/>
  </si>
  <si>
    <t>中島　紳作</t>
    <rPh sb="0" eb="2">
      <t>ナカジマ</t>
    </rPh>
    <rPh sb="3" eb="4">
      <t>シン</t>
    </rPh>
    <rPh sb="4" eb="5">
      <t>サク</t>
    </rPh>
    <phoneticPr fontId="2"/>
  </si>
  <si>
    <t>松山　潤</t>
    <rPh sb="0" eb="2">
      <t>マツヤマ</t>
    </rPh>
    <rPh sb="3" eb="4">
      <t>ジュン</t>
    </rPh>
    <phoneticPr fontId="2"/>
  </si>
  <si>
    <t>金岡　俊孝</t>
    <rPh sb="0" eb="2">
      <t>カナオカ</t>
    </rPh>
    <rPh sb="3" eb="4">
      <t>トシ</t>
    </rPh>
    <rPh sb="4" eb="5">
      <t>コウ</t>
    </rPh>
    <phoneticPr fontId="2"/>
  </si>
  <si>
    <t>丹下　稜介</t>
    <rPh sb="0" eb="1">
      <t>タン</t>
    </rPh>
    <rPh sb="1" eb="2">
      <t>ゲ</t>
    </rPh>
    <rPh sb="3" eb="4">
      <t>リョウ</t>
    </rPh>
    <rPh sb="4" eb="5">
      <t>スケ</t>
    </rPh>
    <phoneticPr fontId="2"/>
  </si>
  <si>
    <t>小川　凌聖</t>
    <rPh sb="0" eb="2">
      <t>オガワ</t>
    </rPh>
    <rPh sb="3" eb="4">
      <t>リョウ</t>
    </rPh>
    <rPh sb="4" eb="5">
      <t>セイ</t>
    </rPh>
    <phoneticPr fontId="2"/>
  </si>
  <si>
    <t>村上　黎一郎</t>
    <rPh sb="0" eb="2">
      <t>ムラカミ</t>
    </rPh>
    <rPh sb="3" eb="4">
      <t>レイ</t>
    </rPh>
    <rPh sb="4" eb="5">
      <t>イチ</t>
    </rPh>
    <rPh sb="5" eb="6">
      <t>ロウ</t>
    </rPh>
    <phoneticPr fontId="2"/>
  </si>
  <si>
    <t>山本　哲太</t>
    <rPh sb="0" eb="2">
      <t>ヤマモト</t>
    </rPh>
    <rPh sb="3" eb="5">
      <t>テッタ</t>
    </rPh>
    <phoneticPr fontId="2"/>
  </si>
  <si>
    <t>大浦　涼</t>
    <rPh sb="0" eb="2">
      <t>オオウラ</t>
    </rPh>
    <rPh sb="3" eb="4">
      <t>リョウ</t>
    </rPh>
    <phoneticPr fontId="2"/>
  </si>
  <si>
    <t>西本　涼</t>
    <rPh sb="0" eb="2">
      <t>ニシモト</t>
    </rPh>
    <rPh sb="3" eb="4">
      <t>リョウ</t>
    </rPh>
    <phoneticPr fontId="2"/>
  </si>
  <si>
    <t>逢阪　良麻</t>
    <rPh sb="0" eb="2">
      <t>オウサカ</t>
    </rPh>
    <rPh sb="3" eb="4">
      <t>リョウ</t>
    </rPh>
    <rPh sb="4" eb="5">
      <t>マ</t>
    </rPh>
    <phoneticPr fontId="2"/>
  </si>
  <si>
    <t>山内　瞭汰</t>
    <rPh sb="0" eb="2">
      <t>ヤマウチ</t>
    </rPh>
    <rPh sb="3" eb="4">
      <t>リョウ</t>
    </rPh>
    <rPh sb="4" eb="5">
      <t>タ</t>
    </rPh>
    <phoneticPr fontId="2"/>
  </si>
  <si>
    <t>山本　航大</t>
    <rPh sb="0" eb="2">
      <t>ヤマモト</t>
    </rPh>
    <rPh sb="3" eb="5">
      <t>コウダイ</t>
    </rPh>
    <phoneticPr fontId="2"/>
  </si>
  <si>
    <t>松澤　一朗</t>
    <rPh sb="0" eb="2">
      <t>マツザワ</t>
    </rPh>
    <rPh sb="3" eb="4">
      <t>イチ</t>
    </rPh>
    <rPh sb="4" eb="5">
      <t>ロウ</t>
    </rPh>
    <phoneticPr fontId="2"/>
  </si>
  <si>
    <t>飯野　大輝</t>
    <rPh sb="0" eb="2">
      <t>イイノ</t>
    </rPh>
    <rPh sb="3" eb="5">
      <t>ダイキ</t>
    </rPh>
    <phoneticPr fontId="2"/>
  </si>
  <si>
    <t>門林　岳</t>
    <rPh sb="0" eb="2">
      <t>カドバヤシ</t>
    </rPh>
    <rPh sb="3" eb="4">
      <t>ガク</t>
    </rPh>
    <phoneticPr fontId="2"/>
  </si>
  <si>
    <t>儀三武　輝</t>
    <rPh sb="0" eb="1">
      <t>ギ</t>
    </rPh>
    <rPh sb="1" eb="2">
      <t>サン</t>
    </rPh>
    <rPh sb="2" eb="3">
      <t>ブ</t>
    </rPh>
    <rPh sb="4" eb="5">
      <t>キ</t>
    </rPh>
    <phoneticPr fontId="2"/>
  </si>
  <si>
    <t>宮内　大和</t>
    <rPh sb="0" eb="2">
      <t>ミヤウチ</t>
    </rPh>
    <rPh sb="3" eb="5">
      <t>ヤマト</t>
    </rPh>
    <phoneticPr fontId="2"/>
  </si>
  <si>
    <t>森　圭</t>
    <rPh sb="0" eb="1">
      <t>モリ</t>
    </rPh>
    <rPh sb="2" eb="3">
      <t>ケイ</t>
    </rPh>
    <phoneticPr fontId="2"/>
  </si>
  <si>
    <t>安岡　陸来</t>
    <rPh sb="0" eb="2">
      <t>ヤスオカ</t>
    </rPh>
    <rPh sb="3" eb="4">
      <t>リク</t>
    </rPh>
    <rPh sb="4" eb="5">
      <t>ク</t>
    </rPh>
    <phoneticPr fontId="2"/>
  </si>
  <si>
    <t>指川　大輝</t>
    <rPh sb="0" eb="2">
      <t>サシカワ</t>
    </rPh>
    <rPh sb="3" eb="5">
      <t>タイキ</t>
    </rPh>
    <phoneticPr fontId="3"/>
  </si>
  <si>
    <t>天野　有貴</t>
    <rPh sb="0" eb="2">
      <t>アマノ</t>
    </rPh>
    <rPh sb="3" eb="5">
      <t>ユキ</t>
    </rPh>
    <phoneticPr fontId="3"/>
  </si>
  <si>
    <t>菊谷　涼</t>
    <rPh sb="0" eb="2">
      <t>キクタニ</t>
    </rPh>
    <rPh sb="3" eb="4">
      <t>リョウ</t>
    </rPh>
    <phoneticPr fontId="3"/>
  </si>
  <si>
    <t>髙川　海亜</t>
    <rPh sb="0" eb="2">
      <t>タカガワ</t>
    </rPh>
    <rPh sb="3" eb="4">
      <t>カイ</t>
    </rPh>
    <rPh sb="4" eb="5">
      <t>ア</t>
    </rPh>
    <phoneticPr fontId="3"/>
  </si>
  <si>
    <t>横垣内　健介</t>
    <rPh sb="0" eb="1">
      <t>ヨコ</t>
    </rPh>
    <rPh sb="1" eb="3">
      <t>カキウチ</t>
    </rPh>
    <rPh sb="4" eb="6">
      <t>ケンスケ</t>
    </rPh>
    <phoneticPr fontId="3"/>
  </si>
  <si>
    <t>森田　雄大</t>
    <rPh sb="0" eb="2">
      <t>モリタ</t>
    </rPh>
    <rPh sb="3" eb="5">
      <t>ユウダイ</t>
    </rPh>
    <phoneticPr fontId="3"/>
  </si>
  <si>
    <t>岩上　直生</t>
    <rPh sb="0" eb="2">
      <t>イワガミ</t>
    </rPh>
    <rPh sb="3" eb="5">
      <t>ナオキ</t>
    </rPh>
    <phoneticPr fontId="3"/>
  </si>
  <si>
    <t>畑中　蒼生</t>
    <rPh sb="0" eb="2">
      <t>ハタナカ</t>
    </rPh>
    <rPh sb="3" eb="4">
      <t>ソウ</t>
    </rPh>
    <rPh sb="4" eb="5">
      <t>イ</t>
    </rPh>
    <phoneticPr fontId="3"/>
  </si>
  <si>
    <t>東　慧</t>
    <rPh sb="0" eb="1">
      <t>アヅマ</t>
    </rPh>
    <rPh sb="2" eb="3">
      <t>ケイ</t>
    </rPh>
    <phoneticPr fontId="3"/>
  </si>
  <si>
    <t>原田　健太郎</t>
    <rPh sb="0" eb="2">
      <t>ハラダ</t>
    </rPh>
    <rPh sb="3" eb="6">
      <t>ケンタロウ</t>
    </rPh>
    <phoneticPr fontId="3"/>
  </si>
  <si>
    <t>森山　絢太</t>
    <rPh sb="0" eb="2">
      <t>モリヤマ</t>
    </rPh>
    <rPh sb="3" eb="5">
      <t>ケンタ</t>
    </rPh>
    <phoneticPr fontId="3"/>
  </si>
  <si>
    <t>南中　悠希</t>
    <rPh sb="0" eb="2">
      <t>ミナミナカ</t>
    </rPh>
    <rPh sb="3" eb="5">
      <t>ユウキ</t>
    </rPh>
    <phoneticPr fontId="3"/>
  </si>
  <si>
    <t>永井　亮成</t>
    <rPh sb="0" eb="2">
      <t>ナガイ</t>
    </rPh>
    <rPh sb="3" eb="4">
      <t>リョウ</t>
    </rPh>
    <rPh sb="4" eb="5">
      <t>セイ</t>
    </rPh>
    <phoneticPr fontId="3"/>
  </si>
  <si>
    <t>石野　蒼</t>
    <rPh sb="0" eb="2">
      <t>イシノ</t>
    </rPh>
    <rPh sb="3" eb="4">
      <t>アオ</t>
    </rPh>
    <phoneticPr fontId="3"/>
  </si>
  <si>
    <t>黒瀬　太軌</t>
    <rPh sb="0" eb="2">
      <t>クロセ</t>
    </rPh>
    <rPh sb="3" eb="4">
      <t>フト</t>
    </rPh>
    <rPh sb="4" eb="5">
      <t>キ</t>
    </rPh>
    <phoneticPr fontId="3"/>
  </si>
  <si>
    <t>増田　悠人</t>
    <rPh sb="0" eb="2">
      <t>マスダ</t>
    </rPh>
    <rPh sb="3" eb="5">
      <t>ハルト</t>
    </rPh>
    <phoneticPr fontId="3"/>
  </si>
  <si>
    <t>清水　皇貴</t>
    <rPh sb="0" eb="2">
      <t>シミズ</t>
    </rPh>
    <rPh sb="3" eb="4">
      <t>コウ</t>
    </rPh>
    <rPh sb="4" eb="5">
      <t>キ</t>
    </rPh>
    <phoneticPr fontId="3"/>
  </si>
  <si>
    <t>廣畑　晴揮</t>
    <rPh sb="0" eb="2">
      <t>ヒロハタ</t>
    </rPh>
    <rPh sb="3" eb="4">
      <t>ハレ</t>
    </rPh>
    <rPh sb="4" eb="5">
      <t>キ</t>
    </rPh>
    <phoneticPr fontId="3"/>
  </si>
  <si>
    <t>栗山　知己</t>
    <rPh sb="0" eb="2">
      <t>クリヤマ</t>
    </rPh>
    <rPh sb="3" eb="4">
      <t>トモ</t>
    </rPh>
    <rPh sb="4" eb="5">
      <t>キ</t>
    </rPh>
    <phoneticPr fontId="3"/>
  </si>
  <si>
    <t>福岡　南樹</t>
    <rPh sb="0" eb="2">
      <t>フクオカ</t>
    </rPh>
    <rPh sb="3" eb="4">
      <t>ミナミ</t>
    </rPh>
    <rPh sb="4" eb="5">
      <t>キ</t>
    </rPh>
    <phoneticPr fontId="3"/>
  </si>
  <si>
    <t>井上　聖佳</t>
    <rPh sb="0" eb="2">
      <t>イノウエ</t>
    </rPh>
    <rPh sb="3" eb="4">
      <t>セイ</t>
    </rPh>
    <rPh sb="4" eb="5">
      <t>カ</t>
    </rPh>
    <phoneticPr fontId="3"/>
  </si>
  <si>
    <t>中原　慶太朗</t>
    <rPh sb="0" eb="2">
      <t>ナカハラ</t>
    </rPh>
    <rPh sb="3" eb="6">
      <t>ケイタロウ</t>
    </rPh>
    <phoneticPr fontId="3"/>
  </si>
  <si>
    <t>上田　智暉</t>
    <rPh sb="0" eb="2">
      <t>ウエダ</t>
    </rPh>
    <rPh sb="3" eb="4">
      <t>トモ</t>
    </rPh>
    <rPh sb="4" eb="5">
      <t>キ</t>
    </rPh>
    <phoneticPr fontId="3"/>
  </si>
  <si>
    <t>山田　創大</t>
    <rPh sb="0" eb="2">
      <t>ヤマダ</t>
    </rPh>
    <rPh sb="3" eb="4">
      <t>ソウ</t>
    </rPh>
    <rPh sb="4" eb="5">
      <t>ダイ</t>
    </rPh>
    <phoneticPr fontId="3"/>
  </si>
  <si>
    <t>上川　晋平</t>
    <rPh sb="0" eb="2">
      <t>カミカワ</t>
    </rPh>
    <rPh sb="3" eb="5">
      <t>シンペイ</t>
    </rPh>
    <phoneticPr fontId="3"/>
  </si>
  <si>
    <t>田川　知樹</t>
    <rPh sb="0" eb="2">
      <t>タガワ</t>
    </rPh>
    <rPh sb="3" eb="5">
      <t>トモキ</t>
    </rPh>
    <phoneticPr fontId="1"/>
  </si>
  <si>
    <t>有働　夢叶</t>
    <rPh sb="0" eb="2">
      <t>ウドウ</t>
    </rPh>
    <rPh sb="3" eb="4">
      <t>ユメ</t>
    </rPh>
    <rPh sb="4" eb="5">
      <t>カナ</t>
    </rPh>
    <phoneticPr fontId="1"/>
  </si>
  <si>
    <t>平井　駿助</t>
    <rPh sb="0" eb="2">
      <t>ヒライ</t>
    </rPh>
    <rPh sb="3" eb="4">
      <t>シュン</t>
    </rPh>
    <rPh sb="4" eb="5">
      <t>スケ</t>
    </rPh>
    <phoneticPr fontId="1"/>
  </si>
  <si>
    <t>田路　耀介</t>
    <rPh sb="0" eb="2">
      <t>タジ</t>
    </rPh>
    <rPh sb="3" eb="4">
      <t>ヨウ</t>
    </rPh>
    <rPh sb="4" eb="5">
      <t>カイ</t>
    </rPh>
    <phoneticPr fontId="1"/>
  </si>
  <si>
    <t>中島　超男</t>
    <rPh sb="0" eb="2">
      <t>ナカジマ</t>
    </rPh>
    <rPh sb="3" eb="4">
      <t>コ</t>
    </rPh>
    <rPh sb="4" eb="5">
      <t>オトコ</t>
    </rPh>
    <phoneticPr fontId="1"/>
  </si>
  <si>
    <t>南　拓都</t>
    <rPh sb="0" eb="1">
      <t>ミナミ</t>
    </rPh>
    <rPh sb="2" eb="3">
      <t>タク</t>
    </rPh>
    <rPh sb="3" eb="4">
      <t>ト</t>
    </rPh>
    <phoneticPr fontId="1"/>
  </si>
  <si>
    <t>山﨑　希一</t>
    <rPh sb="0" eb="2">
      <t>ヤマサキ</t>
    </rPh>
    <rPh sb="3" eb="5">
      <t>キイチ</t>
    </rPh>
    <phoneticPr fontId="1"/>
  </si>
  <si>
    <t>高安　孝幸</t>
    <rPh sb="0" eb="2">
      <t>タカヤス</t>
    </rPh>
    <rPh sb="3" eb="5">
      <t>タカユキ</t>
    </rPh>
    <phoneticPr fontId="1"/>
  </si>
  <si>
    <t>杉浦　力斗</t>
    <rPh sb="0" eb="2">
      <t>スギウラ</t>
    </rPh>
    <rPh sb="3" eb="4">
      <t>リキ</t>
    </rPh>
    <rPh sb="4" eb="5">
      <t>ト</t>
    </rPh>
    <phoneticPr fontId="1"/>
  </si>
  <si>
    <t>樺山　諒乃介</t>
    <rPh sb="0" eb="2">
      <t>カバヤマ</t>
    </rPh>
    <rPh sb="3" eb="4">
      <t>リョウ</t>
    </rPh>
    <rPh sb="4" eb="5">
      <t>ノ</t>
    </rPh>
    <rPh sb="5" eb="6">
      <t>スケ</t>
    </rPh>
    <phoneticPr fontId="1"/>
  </si>
  <si>
    <t>下村　和暉</t>
    <rPh sb="0" eb="2">
      <t>シモムラ</t>
    </rPh>
    <rPh sb="3" eb="4">
      <t>カズ</t>
    </rPh>
    <rPh sb="4" eb="5">
      <t>キ</t>
    </rPh>
    <phoneticPr fontId="1"/>
  </si>
  <si>
    <t>吉岡　凛太郎</t>
    <rPh sb="0" eb="2">
      <t>ヨシオカ</t>
    </rPh>
    <rPh sb="3" eb="6">
      <t>リンタロウ</t>
    </rPh>
    <phoneticPr fontId="1"/>
  </si>
  <si>
    <t>丸山　航輝</t>
    <rPh sb="0" eb="2">
      <t>マルヤマ</t>
    </rPh>
    <rPh sb="3" eb="4">
      <t>ワタル</t>
    </rPh>
    <rPh sb="4" eb="5">
      <t>キ</t>
    </rPh>
    <phoneticPr fontId="1"/>
  </si>
  <si>
    <t>濱崎　匠海</t>
    <rPh sb="0" eb="1">
      <t>ハマ</t>
    </rPh>
    <rPh sb="1" eb="2">
      <t>サキ</t>
    </rPh>
    <rPh sb="3" eb="4">
      <t>タクミ</t>
    </rPh>
    <rPh sb="4" eb="5">
      <t>ウミ</t>
    </rPh>
    <phoneticPr fontId="1"/>
  </si>
  <si>
    <t>湯谷　杏吏</t>
    <rPh sb="0" eb="2">
      <t>ユタニ</t>
    </rPh>
    <rPh sb="3" eb="4">
      <t>アン</t>
    </rPh>
    <rPh sb="4" eb="5">
      <t>リ</t>
    </rPh>
    <phoneticPr fontId="1"/>
  </si>
  <si>
    <t>関家　涼太</t>
    <rPh sb="0" eb="2">
      <t>セキヤ</t>
    </rPh>
    <rPh sb="3" eb="5">
      <t>リョウタ</t>
    </rPh>
    <phoneticPr fontId="1"/>
  </si>
  <si>
    <t>萬谷　裕太</t>
    <rPh sb="0" eb="2">
      <t>マンタニ</t>
    </rPh>
    <rPh sb="3" eb="5">
      <t>ユウタ</t>
    </rPh>
    <phoneticPr fontId="1"/>
  </si>
  <si>
    <t>山本　翔</t>
    <rPh sb="0" eb="2">
      <t>ヤマモト</t>
    </rPh>
    <rPh sb="3" eb="4">
      <t>ショウ</t>
    </rPh>
    <phoneticPr fontId="1"/>
  </si>
  <si>
    <t>芝山　和輝</t>
    <rPh sb="0" eb="2">
      <t>シバヤマ</t>
    </rPh>
    <rPh sb="3" eb="5">
      <t>カズキ</t>
    </rPh>
    <phoneticPr fontId="1"/>
  </si>
  <si>
    <t>橋本　丈</t>
    <rPh sb="0" eb="2">
      <t>ハシモト</t>
    </rPh>
    <rPh sb="3" eb="4">
      <t>ジョウ</t>
    </rPh>
    <phoneticPr fontId="1"/>
  </si>
  <si>
    <t>川邉　秀眞</t>
    <rPh sb="0" eb="2">
      <t>カワベ</t>
    </rPh>
    <rPh sb="3" eb="4">
      <t>シュウ</t>
    </rPh>
    <rPh sb="4" eb="5">
      <t>シン</t>
    </rPh>
    <phoneticPr fontId="1"/>
  </si>
  <si>
    <t>益田　祐陽</t>
    <rPh sb="0" eb="2">
      <t>マスダ</t>
    </rPh>
    <rPh sb="3" eb="4">
      <t>ユウ</t>
    </rPh>
    <rPh sb="4" eb="5">
      <t>ヨウ</t>
    </rPh>
    <phoneticPr fontId="1"/>
  </si>
  <si>
    <t>川原　遥人</t>
    <rPh sb="0" eb="2">
      <t>カワハラ</t>
    </rPh>
    <rPh sb="3" eb="4">
      <t>ハル</t>
    </rPh>
    <rPh sb="4" eb="5">
      <t>ヒト</t>
    </rPh>
    <phoneticPr fontId="1"/>
  </si>
  <si>
    <t>中池　秀太</t>
    <rPh sb="0" eb="2">
      <t>ナカイケ</t>
    </rPh>
    <rPh sb="3" eb="4">
      <t>シュウ</t>
    </rPh>
    <rPh sb="4" eb="5">
      <t>タ</t>
    </rPh>
    <phoneticPr fontId="3"/>
  </si>
  <si>
    <t>松本　悠玖</t>
    <rPh sb="0" eb="2">
      <t>マツモト</t>
    </rPh>
    <rPh sb="3" eb="4">
      <t>ユウ</t>
    </rPh>
    <rPh sb="4" eb="5">
      <t>ク</t>
    </rPh>
    <phoneticPr fontId="1"/>
  </si>
  <si>
    <t>田中　壱京</t>
    <rPh sb="0" eb="2">
      <t>タナカ</t>
    </rPh>
    <phoneticPr fontId="2"/>
  </si>
  <si>
    <t>今若　太陽</t>
    <rPh sb="0" eb="2">
      <t>イマワカ</t>
    </rPh>
    <phoneticPr fontId="2"/>
  </si>
  <si>
    <t>青山　真渡</t>
    <rPh sb="0" eb="2">
      <t>アオヤマ</t>
    </rPh>
    <phoneticPr fontId="2"/>
  </si>
  <si>
    <t>松下　東矢</t>
    <rPh sb="0" eb="2">
      <t>マツシタ</t>
    </rPh>
    <phoneticPr fontId="2"/>
  </si>
  <si>
    <t>清山　泰照</t>
    <rPh sb="0" eb="2">
      <t>キヨヤマ</t>
    </rPh>
    <phoneticPr fontId="2"/>
  </si>
  <si>
    <t>末井　友真</t>
    <rPh sb="0" eb="2">
      <t>スエイ</t>
    </rPh>
    <phoneticPr fontId="2"/>
  </si>
  <si>
    <t>池田　海翔</t>
    <rPh sb="0" eb="2">
      <t>イケダ</t>
    </rPh>
    <phoneticPr fontId="2"/>
  </si>
  <si>
    <t>森　雄大</t>
    <rPh sb="0" eb="1">
      <t>モリ</t>
    </rPh>
    <phoneticPr fontId="2"/>
  </si>
  <si>
    <t>山中　亮弥</t>
    <rPh sb="0" eb="2">
      <t>ヤマナカ</t>
    </rPh>
    <phoneticPr fontId="2"/>
  </si>
  <si>
    <t>金田　弦也</t>
    <rPh sb="0" eb="2">
      <t>カネダ</t>
    </rPh>
    <phoneticPr fontId="2"/>
  </si>
  <si>
    <t>岡島　翔生</t>
    <rPh sb="0" eb="2">
      <t>オカジマ</t>
    </rPh>
    <phoneticPr fontId="2"/>
  </si>
  <si>
    <t>田中　裕士</t>
    <rPh sb="0" eb="1">
      <t>タナカ</t>
    </rPh>
    <phoneticPr fontId="2"/>
  </si>
  <si>
    <t>下村　哲平</t>
    <rPh sb="0" eb="2">
      <t>シモムラ</t>
    </rPh>
    <phoneticPr fontId="2"/>
  </si>
  <si>
    <t>冨板　優馬</t>
    <rPh sb="0" eb="2">
      <t>トミイタ</t>
    </rPh>
    <phoneticPr fontId="2"/>
  </si>
  <si>
    <t>前山　拓海</t>
    <rPh sb="0" eb="2">
      <t>マエヤマ</t>
    </rPh>
    <phoneticPr fontId="2"/>
  </si>
  <si>
    <t>市田　倫久</t>
    <rPh sb="0" eb="2">
      <t>イチダ</t>
    </rPh>
    <phoneticPr fontId="2"/>
  </si>
  <si>
    <t>樽井　啓吾</t>
    <rPh sb="0" eb="2">
      <t>タルイ</t>
    </rPh>
    <phoneticPr fontId="2"/>
  </si>
  <si>
    <t>那須　日夏留</t>
    <rPh sb="0" eb="2">
      <t>ナス</t>
    </rPh>
    <phoneticPr fontId="2"/>
  </si>
  <si>
    <t>甲斐　悠聖</t>
    <rPh sb="0" eb="2">
      <t>カイ</t>
    </rPh>
    <phoneticPr fontId="2"/>
  </si>
  <si>
    <t>宮田　遥斗</t>
    <rPh sb="0" eb="2">
      <t>ミヤタ</t>
    </rPh>
    <phoneticPr fontId="2"/>
  </si>
  <si>
    <t>中村　匡汰</t>
    <rPh sb="0" eb="2">
      <t>ナカムラ</t>
    </rPh>
    <phoneticPr fontId="2"/>
  </si>
  <si>
    <t>前田　陸</t>
    <rPh sb="0" eb="1">
      <t>マエアダ</t>
    </rPh>
    <phoneticPr fontId="2"/>
  </si>
  <si>
    <t>鎮守　汰地</t>
    <rPh sb="0" eb="2">
      <t>チンジュ</t>
    </rPh>
    <phoneticPr fontId="2"/>
  </si>
  <si>
    <t>蔵本　竜輝</t>
    <rPh sb="0" eb="2">
      <t>クラモト</t>
    </rPh>
    <phoneticPr fontId="2"/>
  </si>
  <si>
    <t>西村　徳馬</t>
    <rPh sb="0" eb="2">
      <t>ニシムラ</t>
    </rPh>
    <phoneticPr fontId="2"/>
  </si>
</sst>
</file>

<file path=xl/styles.xml><?xml version="1.0" encoding="utf-8"?>
<styleSheet xmlns="http://schemas.openxmlformats.org/spreadsheetml/2006/main">
  <numFmts count="2">
    <numFmt numFmtId="176" formatCode="m/d"/>
    <numFmt numFmtId="177" formatCode="00"/>
  </numFmts>
  <fonts count="2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u/>
      <sz val="14"/>
      <name val="ＭＳ Ｐゴシック"/>
      <family val="3"/>
      <charset val="128"/>
    </font>
    <font>
      <b/>
      <sz val="12"/>
      <name val="ＭＳ Ｐゴシック"/>
      <family val="3"/>
      <charset val="128"/>
    </font>
    <font>
      <b/>
      <sz val="11"/>
      <name val="ＭＳ Ｐゴシック"/>
      <family val="3"/>
      <charset val="128"/>
    </font>
    <font>
      <sz val="11"/>
      <name val="ＭＳ Ｐゴシック"/>
      <family val="3"/>
      <charset val="128"/>
    </font>
    <font>
      <sz val="9"/>
      <color indexed="81"/>
      <name val="ＭＳ Ｐゴシック"/>
      <family val="3"/>
      <charset val="128"/>
    </font>
    <font>
      <sz val="7.5"/>
      <name val="ＭＳ Ｐゴシック"/>
      <family val="3"/>
      <charset val="128"/>
    </font>
    <font>
      <sz val="10"/>
      <name val="ＭＳ Ｐゴシック"/>
      <family val="3"/>
      <charset val="128"/>
    </font>
    <font>
      <u/>
      <sz val="10"/>
      <name val="ＭＳ Ｐゴシック"/>
      <family val="3"/>
      <charset val="128"/>
    </font>
    <font>
      <sz val="10"/>
      <color indexed="10"/>
      <name val="ＭＳ Ｐゴシック"/>
      <family val="3"/>
      <charset val="128"/>
    </font>
    <font>
      <sz val="11"/>
      <color theme="0"/>
      <name val="ＭＳ Ｐゴシック"/>
      <family val="3"/>
      <charset val="128"/>
    </font>
    <font>
      <b/>
      <sz val="11"/>
      <color theme="0"/>
      <name val="ＭＳ Ｐゴシック"/>
      <family val="3"/>
      <charset val="128"/>
    </font>
    <font>
      <sz val="10"/>
      <color rgb="FFFF0000"/>
      <name val="ＭＳ Ｐゴシック"/>
      <family val="3"/>
      <charset val="128"/>
    </font>
    <font>
      <sz val="9"/>
      <color theme="0"/>
      <name val="ＭＳ Ｐゴシック"/>
      <family val="3"/>
      <charset val="128"/>
    </font>
    <font>
      <u/>
      <sz val="9"/>
      <color indexed="81"/>
      <name val="ＭＳ Ｐゴシック"/>
      <family val="3"/>
      <charset val="128"/>
    </font>
    <font>
      <sz val="10"/>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0000"/>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bottom style="medium">
        <color indexed="64"/>
      </bottom>
      <diagonal/>
    </border>
    <border>
      <left style="thin">
        <color theme="0"/>
      </left>
      <right style="thin">
        <color indexed="64"/>
      </right>
      <top style="thin">
        <color indexed="64"/>
      </top>
      <bottom/>
      <diagonal/>
    </border>
    <border>
      <left style="thin">
        <color theme="0"/>
      </left>
      <right style="thin">
        <color indexed="64"/>
      </right>
      <top style="thin">
        <color indexed="64"/>
      </top>
      <bottom style="thin">
        <color indexed="64"/>
      </bottom>
      <diagonal/>
    </border>
    <border>
      <left style="thin">
        <color theme="0"/>
      </left>
      <right style="thin">
        <color indexed="64"/>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878">
    <xf numFmtId="0" fontId="0" fillId="0" borderId="0" xfId="0"/>
    <xf numFmtId="0" fontId="3" fillId="0" borderId="0" xfId="0" applyFont="1" applyAlignment="1">
      <alignment horizontal="center" vertical="center"/>
    </xf>
    <xf numFmtId="0" fontId="3" fillId="0" borderId="0" xfId="0" applyFont="1"/>
    <xf numFmtId="0" fontId="0" fillId="0" borderId="0" xfId="0" applyBorder="1"/>
    <xf numFmtId="0" fontId="4" fillId="0" borderId="0" xfId="0" applyFont="1" applyProtection="1"/>
    <xf numFmtId="0" fontId="0" fillId="0" borderId="0" xfId="0" applyProtection="1"/>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28" xfId="0" applyFont="1" applyBorder="1" applyProtection="1"/>
    <xf numFmtId="0" fontId="4" fillId="0" borderId="21" xfId="0" applyFont="1" applyBorder="1" applyProtection="1"/>
    <xf numFmtId="0" fontId="4" fillId="0" borderId="27" xfId="0" applyFont="1" applyBorder="1" applyProtection="1"/>
    <xf numFmtId="0" fontId="4" fillId="0" borderId="9" xfId="0" applyFont="1" applyBorder="1" applyProtection="1"/>
    <xf numFmtId="0" fontId="4" fillId="0" borderId="25" xfId="0" applyFont="1" applyBorder="1" applyProtection="1"/>
    <xf numFmtId="0" fontId="4" fillId="0" borderId="24" xfId="0" applyFont="1" applyBorder="1" applyProtection="1"/>
    <xf numFmtId="0" fontId="4" fillId="0" borderId="3" xfId="0" applyFont="1" applyBorder="1" applyProtection="1"/>
    <xf numFmtId="0" fontId="4" fillId="0" borderId="6" xfId="0" applyFont="1" applyBorder="1" applyProtection="1"/>
    <xf numFmtId="0" fontId="3" fillId="0" borderId="0" xfId="0" applyFont="1" applyAlignment="1" applyProtection="1">
      <alignment horizontal="center" vertical="center"/>
    </xf>
    <xf numFmtId="0" fontId="3" fillId="0" borderId="0" xfId="0" applyFont="1" applyProtection="1"/>
    <xf numFmtId="0" fontId="0" fillId="0" borderId="15" xfId="0" applyBorder="1" applyAlignment="1" applyProtection="1">
      <alignment horizontal="center" vertical="center"/>
    </xf>
    <xf numFmtId="0" fontId="0" fillId="0" borderId="2" xfId="0" applyBorder="1" applyAlignment="1" applyProtection="1">
      <alignment horizontal="center" vertical="center"/>
    </xf>
    <xf numFmtId="0" fontId="4" fillId="0" borderId="25"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0" fillId="0" borderId="20" xfId="0" applyBorder="1" applyProtection="1"/>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20" xfId="0" applyBorder="1" applyAlignment="1" applyProtection="1">
      <alignment horizontal="center" vertical="center"/>
    </xf>
    <xf numFmtId="0" fontId="0" fillId="0" borderId="25" xfId="0" applyBorder="1" applyAlignment="1" applyProtection="1">
      <alignment horizontal="center" vertical="center"/>
    </xf>
    <xf numFmtId="0" fontId="0" fillId="0" borderId="19" xfId="0" applyBorder="1" applyAlignment="1" applyProtection="1">
      <alignment horizontal="center" vertical="center"/>
    </xf>
    <xf numFmtId="0" fontId="4" fillId="0" borderId="2" xfId="0"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0" fillId="0" borderId="4" xfId="0" applyBorder="1" applyAlignment="1" applyProtection="1">
      <alignment horizontal="center" vertical="center"/>
    </xf>
    <xf numFmtId="0" fontId="4" fillId="0" borderId="0" xfId="0" applyFont="1" applyBorder="1" applyAlignment="1" applyProtection="1">
      <alignment horizontal="center" vertical="center" shrinkToFit="1"/>
    </xf>
    <xf numFmtId="0" fontId="4" fillId="0" borderId="0" xfId="0" applyFont="1" applyBorder="1" applyAlignment="1" applyProtection="1">
      <alignment vertical="center" shrinkToFit="1"/>
    </xf>
    <xf numFmtId="49" fontId="4" fillId="0" borderId="11" xfId="0" applyNumberFormat="1"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11" xfId="0" applyFont="1" applyBorder="1" applyAlignment="1" applyProtection="1">
      <alignment horizontal="center" vertical="center"/>
    </xf>
    <xf numFmtId="0" fontId="4" fillId="0" borderId="9" xfId="0" applyFont="1" applyBorder="1" applyAlignment="1" applyProtection="1">
      <alignment vertical="center" shrinkToFit="1"/>
    </xf>
    <xf numFmtId="0" fontId="4" fillId="0" borderId="16" xfId="0" applyFont="1" applyBorder="1" applyAlignment="1" applyProtection="1">
      <alignment vertical="center" shrinkToFit="1"/>
    </xf>
    <xf numFmtId="0" fontId="4" fillId="0" borderId="31" xfId="0" applyFont="1" applyBorder="1" applyProtection="1"/>
    <xf numFmtId="0" fontId="4" fillId="0" borderId="23" xfId="0" applyFont="1" applyBorder="1" applyProtection="1"/>
    <xf numFmtId="0" fontId="4" fillId="0" borderId="22" xfId="0" applyFont="1" applyBorder="1" applyAlignment="1" applyProtection="1">
      <alignment vertical="center" shrinkToFit="1"/>
    </xf>
    <xf numFmtId="0" fontId="4" fillId="0" borderId="28" xfId="0" applyFont="1" applyBorder="1" applyAlignment="1" applyProtection="1">
      <alignment vertical="center" shrinkToFit="1"/>
    </xf>
    <xf numFmtId="0" fontId="4" fillId="0" borderId="0" xfId="0" applyFont="1" applyBorder="1" applyProtection="1"/>
    <xf numFmtId="0" fontId="4" fillId="0" borderId="21" xfId="0" applyFont="1" applyBorder="1" applyAlignment="1" applyProtection="1">
      <alignment vertical="center" shrinkToFit="1"/>
    </xf>
    <xf numFmtId="0" fontId="4" fillId="0" borderId="17" xfId="0" applyFont="1" applyBorder="1" applyAlignment="1" applyProtection="1">
      <alignment vertical="center" shrinkToFit="1"/>
    </xf>
    <xf numFmtId="0" fontId="4" fillId="0" borderId="13" xfId="0" applyFont="1" applyBorder="1" applyProtection="1"/>
    <xf numFmtId="0" fontId="4" fillId="0" borderId="11" xfId="0" applyFont="1" applyBorder="1" applyProtection="1"/>
    <xf numFmtId="0" fontId="4" fillId="0" borderId="32" xfId="0" applyFont="1" applyBorder="1" applyAlignment="1" applyProtection="1">
      <alignment vertical="center" shrinkToFit="1"/>
    </xf>
    <xf numFmtId="0" fontId="4" fillId="0" borderId="31" xfId="0" applyFont="1" applyBorder="1" applyAlignment="1" applyProtection="1">
      <alignment vertical="center" shrinkToFit="1"/>
    </xf>
    <xf numFmtId="0" fontId="4" fillId="0" borderId="11" xfId="0" applyFont="1" applyBorder="1" applyAlignment="1" applyProtection="1">
      <alignment vertical="center" shrinkToFit="1"/>
    </xf>
    <xf numFmtId="0" fontId="4" fillId="0" borderId="33" xfId="0" applyFont="1" applyBorder="1" applyAlignment="1" applyProtection="1">
      <alignment vertical="center" shrinkToFit="1"/>
    </xf>
    <xf numFmtId="0" fontId="4" fillId="0" borderId="12" xfId="0" applyFont="1" applyBorder="1" applyAlignment="1" applyProtection="1">
      <alignment vertical="center" shrinkToFit="1"/>
    </xf>
    <xf numFmtId="0" fontId="4" fillId="0" borderId="27" xfId="0" applyFont="1" applyBorder="1" applyAlignment="1" applyProtection="1">
      <alignment vertical="center" shrinkToFit="1"/>
    </xf>
    <xf numFmtId="0" fontId="4" fillId="0" borderId="34" xfId="0" applyFont="1" applyBorder="1" applyAlignment="1" applyProtection="1">
      <alignment vertical="center" shrinkToFit="1"/>
    </xf>
    <xf numFmtId="0" fontId="4" fillId="0" borderId="35" xfId="0" applyFont="1" applyBorder="1" applyAlignment="1" applyProtection="1">
      <alignment vertical="center" shrinkToFit="1"/>
    </xf>
    <xf numFmtId="0" fontId="4" fillId="0" borderId="13" xfId="0" applyFont="1" applyBorder="1" applyAlignment="1" applyProtection="1">
      <alignment vertical="center" shrinkToFit="1"/>
    </xf>
    <xf numFmtId="0" fontId="4" fillId="0" borderId="4" xfId="0" applyFont="1" applyBorder="1" applyAlignment="1" applyProtection="1">
      <alignment vertical="center" shrinkToFit="1"/>
    </xf>
    <xf numFmtId="0" fontId="0" fillId="0" borderId="22" xfId="0" applyBorder="1"/>
    <xf numFmtId="0" fontId="4" fillId="0" borderId="9" xfId="0" applyFont="1" applyBorder="1" applyAlignment="1" applyProtection="1">
      <alignment vertical="center"/>
    </xf>
    <xf numFmtId="0" fontId="0" fillId="0" borderId="36" xfId="0" applyBorder="1"/>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Fill="1" applyBorder="1" applyAlignment="1">
      <alignment horizontal="left"/>
    </xf>
    <xf numFmtId="0" fontId="0" fillId="0" borderId="0" xfId="0" applyBorder="1" applyAlignment="1">
      <alignment horizontal="center"/>
    </xf>
    <xf numFmtId="0" fontId="16" fillId="0" borderId="0" xfId="0" applyFont="1" applyBorder="1"/>
    <xf numFmtId="0" fontId="0" fillId="0" borderId="1" xfId="0" applyBorder="1"/>
    <xf numFmtId="0" fontId="0" fillId="0" borderId="2" xfId="0" applyBorder="1"/>
    <xf numFmtId="0" fontId="0" fillId="0" borderId="29" xfId="0" applyBorder="1"/>
    <xf numFmtId="0" fontId="0" fillId="0" borderId="9" xfId="0" applyBorder="1"/>
    <xf numFmtId="0" fontId="0" fillId="0" borderId="14" xfId="0" applyBorder="1"/>
    <xf numFmtId="0" fontId="16" fillId="0" borderId="9" xfId="0" applyFont="1" applyBorder="1"/>
    <xf numFmtId="0" fontId="0" fillId="0" borderId="3" xfId="0" applyBorder="1"/>
    <xf numFmtId="0" fontId="0" fillId="0" borderId="4" xfId="0" applyBorder="1"/>
    <xf numFmtId="0" fontId="0" fillId="0" borderId="45" xfId="0" applyBorder="1"/>
    <xf numFmtId="0" fontId="9" fillId="0" borderId="9" xfId="0" applyFont="1" applyBorder="1"/>
    <xf numFmtId="0" fontId="9" fillId="0" borderId="0" xfId="0" applyFont="1" applyBorder="1"/>
    <xf numFmtId="0" fontId="4" fillId="0" borderId="46" xfId="0" applyFont="1" applyBorder="1" applyAlignment="1" applyProtection="1">
      <alignment horizontal="center" vertical="center"/>
    </xf>
    <xf numFmtId="0" fontId="0" fillId="0" borderId="39" xfId="0" applyBorder="1"/>
    <xf numFmtId="0" fontId="0" fillId="0" borderId="37" xfId="0" applyBorder="1"/>
    <xf numFmtId="0" fontId="0" fillId="0" borderId="38" xfId="0" applyBorder="1"/>
    <xf numFmtId="0" fontId="0" fillId="0" borderId="41" xfId="0" applyBorder="1" applyAlignment="1">
      <alignment horizontal="center" shrinkToFit="1"/>
    </xf>
    <xf numFmtId="0" fontId="0" fillId="0" borderId="40" xfId="0" applyBorder="1" applyAlignment="1">
      <alignment horizontal="center" shrinkToFit="1"/>
    </xf>
    <xf numFmtId="0" fontId="0" fillId="0" borderId="0" xfId="0" applyBorder="1" applyAlignment="1">
      <alignment horizontal="center" shrinkToFit="1"/>
    </xf>
    <xf numFmtId="0" fontId="0" fillId="0" borderId="42" xfId="0" applyBorder="1" applyAlignment="1">
      <alignment horizontal="center" shrinkToFit="1"/>
    </xf>
    <xf numFmtId="0" fontId="0" fillId="0" borderId="39" xfId="0" applyBorder="1" applyAlignment="1">
      <alignment horizontal="center" shrinkToFit="1"/>
    </xf>
    <xf numFmtId="0" fontId="0" fillId="0" borderId="43" xfId="0" applyBorder="1" applyAlignment="1">
      <alignment horizontal="center" shrinkToFit="1"/>
    </xf>
    <xf numFmtId="0" fontId="0" fillId="0" borderId="37" xfId="0" applyBorder="1" applyAlignment="1">
      <alignment horizontal="center" shrinkToFit="1"/>
    </xf>
    <xf numFmtId="0" fontId="0" fillId="0" borderId="44" xfId="0" applyBorder="1" applyAlignment="1">
      <alignment horizontal="center" shrinkToFit="1"/>
    </xf>
    <xf numFmtId="0" fontId="0" fillId="0" borderId="38" xfId="0" applyBorder="1" applyAlignment="1">
      <alignment horizontal="center" shrinkToFit="1"/>
    </xf>
    <xf numFmtId="0" fontId="16" fillId="0" borderId="0" xfId="0" applyFont="1" applyBorder="1" applyAlignment="1">
      <alignment horizontal="center" shrinkToFit="1"/>
    </xf>
    <xf numFmtId="0" fontId="0" fillId="0" borderId="22" xfId="0" applyBorder="1" applyAlignment="1">
      <alignment horizontal="distributed" vertical="center" shrinkToFit="1"/>
    </xf>
    <xf numFmtId="0" fontId="0" fillId="2" borderId="22" xfId="0" applyFill="1" applyBorder="1" applyAlignment="1">
      <alignment horizontal="distributed" vertical="center" shrinkToFit="1"/>
    </xf>
    <xf numFmtId="0" fontId="0" fillId="0" borderId="18" xfId="0" applyBorder="1" applyAlignment="1">
      <alignment horizontal="center"/>
    </xf>
    <xf numFmtId="0" fontId="0" fillId="0" borderId="47" xfId="0" applyBorder="1" applyAlignment="1">
      <alignment horizontal="center"/>
    </xf>
    <xf numFmtId="0" fontId="0" fillId="2" borderId="48" xfId="0" applyFill="1" applyBorder="1" applyAlignment="1">
      <alignment horizontal="distributed" vertical="center" shrinkToFit="1"/>
    </xf>
    <xf numFmtId="0" fontId="0" fillId="0" borderId="48" xfId="0" applyBorder="1" applyAlignment="1">
      <alignment horizontal="center"/>
    </xf>
    <xf numFmtId="0" fontId="0" fillId="2" borderId="47" xfId="0" applyFill="1" applyBorder="1" applyAlignment="1">
      <alignment horizontal="distributed" vertical="center" shrinkToFit="1"/>
    </xf>
    <xf numFmtId="0" fontId="17" fillId="0" borderId="0" xfId="0" applyFont="1" applyBorder="1"/>
    <xf numFmtId="0" fontId="16" fillId="0" borderId="0" xfId="0" applyFont="1" applyBorder="1" applyAlignment="1">
      <alignment horizontal="center"/>
    </xf>
    <xf numFmtId="0" fontId="0" fillId="0" borderId="18" xfId="0" applyBorder="1" applyAlignment="1">
      <alignment horizontal="distributed" vertical="center" shrinkToFit="1"/>
    </xf>
    <xf numFmtId="0" fontId="0" fillId="0" borderId="13" xfId="0" applyBorder="1" applyAlignment="1">
      <alignment horizontal="distributed" vertical="center" shrinkToFit="1"/>
    </xf>
    <xf numFmtId="0" fontId="0" fillId="0" borderId="31" xfId="0" applyBorder="1" applyAlignment="1">
      <alignment horizontal="distributed" vertical="center" shrinkToFit="1"/>
    </xf>
    <xf numFmtId="0" fontId="0" fillId="2" borderId="31" xfId="0" applyFill="1" applyBorder="1" applyAlignment="1">
      <alignment horizontal="distributed" vertical="center" shrinkToFit="1"/>
    </xf>
    <xf numFmtId="0" fontId="0" fillId="2" borderId="49" xfId="0" applyFill="1" applyBorder="1" applyAlignment="1">
      <alignment horizontal="distributed" vertical="center" shrinkToFit="1"/>
    </xf>
    <xf numFmtId="0" fontId="0" fillId="2" borderId="50" xfId="0" applyFill="1" applyBorder="1" applyAlignment="1">
      <alignment horizontal="distributed" vertical="center" shrinkToFit="1"/>
    </xf>
    <xf numFmtId="0" fontId="0" fillId="2" borderId="31" xfId="0" applyFont="1" applyFill="1" applyBorder="1" applyAlignment="1">
      <alignment horizontal="distributed" vertical="center" shrinkToFit="1"/>
    </xf>
    <xf numFmtId="0" fontId="0" fillId="0" borderId="22" xfId="0" applyBorder="1" applyAlignment="1">
      <alignment horizontal="center"/>
    </xf>
    <xf numFmtId="0" fontId="2" fillId="0" borderId="0" xfId="0" applyFont="1" applyBorder="1" applyAlignment="1">
      <alignment horizontal="distributed" vertical="center" shrinkToFit="1"/>
    </xf>
    <xf numFmtId="0" fontId="0" fillId="0" borderId="0" xfId="0" applyBorder="1" applyAlignment="1">
      <alignment horizontal="distributed" vertical="center" shrinkToFit="1"/>
    </xf>
    <xf numFmtId="0" fontId="2" fillId="0" borderId="51" xfId="0" applyFont="1" applyBorder="1" applyAlignment="1">
      <alignment horizontal="distributed" vertical="center" shrinkToFit="1"/>
    </xf>
    <xf numFmtId="0" fontId="2" fillId="0" borderId="22" xfId="0" applyFont="1" applyBorder="1" applyAlignment="1">
      <alignment horizontal="distributed" vertical="center" shrinkToFit="1"/>
    </xf>
    <xf numFmtId="0" fontId="0" fillId="2" borderId="22" xfId="0" applyFont="1" applyFill="1" applyBorder="1" applyAlignment="1">
      <alignment horizontal="distributed" vertical="center" shrinkToFit="1"/>
    </xf>
    <xf numFmtId="0" fontId="0" fillId="2" borderId="52" xfId="0" applyFill="1" applyBorder="1" applyAlignment="1">
      <alignment horizontal="distributed" vertical="center" shrinkToFit="1"/>
    </xf>
    <xf numFmtId="0" fontId="0" fillId="2" borderId="18" xfId="0" applyFill="1" applyBorder="1" applyAlignment="1">
      <alignment horizontal="distributed" vertical="center" shrinkToFit="1"/>
    </xf>
    <xf numFmtId="0" fontId="2" fillId="2" borderId="18" xfId="0" applyFont="1" applyFill="1" applyBorder="1" applyAlignment="1">
      <alignment horizontal="distributed" vertical="center" shrinkToFit="1"/>
    </xf>
    <xf numFmtId="0" fontId="0" fillId="2" borderId="17" xfId="0" applyFill="1" applyBorder="1" applyAlignment="1">
      <alignment horizontal="distributed" vertical="center" shrinkToFit="1"/>
    </xf>
    <xf numFmtId="0" fontId="0" fillId="2" borderId="16" xfId="0" applyFill="1" applyBorder="1" applyAlignment="1">
      <alignment horizontal="distributed" vertical="center" shrinkToFit="1"/>
    </xf>
    <xf numFmtId="0" fontId="2" fillId="2" borderId="22" xfId="0" applyFont="1" applyFill="1" applyBorder="1" applyAlignment="1">
      <alignment horizontal="distributed" vertical="center" shrinkToFit="1"/>
    </xf>
    <xf numFmtId="0" fontId="2" fillId="2" borderId="47" xfId="0" applyFont="1" applyFill="1" applyBorder="1" applyAlignment="1">
      <alignment horizontal="distributed" vertical="center" shrinkToFit="1"/>
    </xf>
    <xf numFmtId="176" fontId="0" fillId="0" borderId="53" xfId="0" applyNumberFormat="1" applyBorder="1" applyAlignment="1">
      <alignment horizontal="center" vertical="center" shrinkToFit="1"/>
    </xf>
    <xf numFmtId="0" fontId="0" fillId="0" borderId="24"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6" xfId="0" applyBorder="1" applyAlignment="1">
      <alignment horizontal="center" vertical="center" shrinkToFit="1"/>
    </xf>
    <xf numFmtId="176" fontId="0" fillId="0" borderId="18" xfId="0" applyNumberFormat="1" applyBorder="1" applyAlignment="1">
      <alignment horizontal="center" vertical="center" shrinkToFit="1"/>
    </xf>
    <xf numFmtId="0" fontId="0" fillId="0" borderId="18" xfId="0" applyBorder="1" applyAlignment="1">
      <alignment horizontal="center" vertical="center" shrinkToFit="1"/>
    </xf>
    <xf numFmtId="0" fontId="0" fillId="0" borderId="25" xfId="0" applyBorder="1" applyAlignment="1">
      <alignment horizontal="center" vertical="center" shrinkToFit="1"/>
    </xf>
    <xf numFmtId="176" fontId="0" fillId="0" borderId="5" xfId="0" applyNumberFormat="1" applyBorder="1" applyAlignment="1">
      <alignment horizontal="center" vertical="center" shrinkToFit="1"/>
    </xf>
    <xf numFmtId="0" fontId="0" fillId="0" borderId="54" xfId="0" applyBorder="1" applyAlignment="1">
      <alignment horizontal="center" vertical="center" shrinkToFit="1"/>
    </xf>
    <xf numFmtId="176" fontId="0" fillId="0" borderId="24" xfId="0" applyNumberFormat="1" applyBorder="1" applyAlignment="1">
      <alignment horizontal="center" vertical="center" shrinkToFit="1"/>
    </xf>
    <xf numFmtId="176" fontId="0" fillId="0" borderId="51" xfId="0" applyNumberFormat="1" applyBorder="1" applyAlignment="1">
      <alignment horizontal="center" vertical="center" shrinkToFit="1"/>
    </xf>
    <xf numFmtId="20" fontId="0" fillId="0" borderId="29" xfId="0" applyNumberFormat="1" applyBorder="1" applyAlignment="1">
      <alignment horizontal="center" vertical="center" shrinkToFit="1"/>
    </xf>
    <xf numFmtId="20" fontId="0" fillId="0" borderId="27" xfId="0" applyNumberFormat="1" applyBorder="1" applyAlignment="1">
      <alignment horizontal="center" vertical="center" shrinkToFit="1"/>
    </xf>
    <xf numFmtId="20" fontId="0" fillId="2" borderId="27" xfId="0" applyNumberFormat="1" applyFill="1" applyBorder="1" applyAlignment="1">
      <alignment horizontal="center" vertical="center" shrinkToFit="1"/>
    </xf>
    <xf numFmtId="20" fontId="0" fillId="2" borderId="45" xfId="0" applyNumberFormat="1" applyFill="1" applyBorder="1" applyAlignment="1">
      <alignment horizontal="center" vertical="center" shrinkToFit="1"/>
    </xf>
    <xf numFmtId="20" fontId="0" fillId="2" borderId="26" xfId="0" applyNumberFormat="1" applyFill="1" applyBorder="1" applyAlignment="1">
      <alignment horizontal="center" vertical="center" shrinkToFit="1"/>
    </xf>
    <xf numFmtId="20" fontId="0" fillId="2" borderId="14" xfId="0" applyNumberFormat="1" applyFill="1" applyBorder="1" applyAlignment="1">
      <alignment horizontal="center" vertical="center" shrinkToFit="1"/>
    </xf>
    <xf numFmtId="20" fontId="0" fillId="2" borderId="30" xfId="0" applyNumberFormat="1" applyFill="1" applyBorder="1" applyAlignment="1">
      <alignment horizontal="center" vertical="center" shrinkToFit="1"/>
    </xf>
    <xf numFmtId="20" fontId="0" fillId="2" borderId="33" xfId="0" applyNumberFormat="1" applyFill="1" applyBorder="1" applyAlignment="1">
      <alignment horizontal="center" vertical="center" shrinkToFit="1"/>
    </xf>
    <xf numFmtId="20" fontId="0" fillId="2" borderId="35" xfId="0" applyNumberFormat="1" applyFill="1" applyBorder="1" applyAlignment="1">
      <alignment horizontal="center" vertical="center" shrinkToFit="1"/>
    </xf>
    <xf numFmtId="0" fontId="0" fillId="0" borderId="0" xfId="0" applyAlignment="1">
      <alignment horizontal="center"/>
    </xf>
    <xf numFmtId="0" fontId="0" fillId="0" borderId="55" xfId="0" applyBorder="1" applyAlignment="1">
      <alignment horizontal="center"/>
    </xf>
    <xf numFmtId="176" fontId="0" fillId="0" borderId="0" xfId="0" applyNumberFormat="1" applyBorder="1" applyAlignment="1">
      <alignment horizontal="center" vertical="center" shrinkToFit="1"/>
    </xf>
    <xf numFmtId="20" fontId="0" fillId="0" borderId="0" xfId="0" applyNumberForma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wrapText="1"/>
    </xf>
    <xf numFmtId="0" fontId="0" fillId="0" borderId="0" xfId="0" applyBorder="1" applyAlignment="1">
      <alignment vertical="center"/>
    </xf>
    <xf numFmtId="0" fontId="0" fillId="0" borderId="0" xfId="0" applyFill="1" applyBorder="1" applyAlignment="1">
      <alignment horizontal="distributed" vertical="center" shrinkToFit="1"/>
    </xf>
    <xf numFmtId="0" fontId="0" fillId="0" borderId="0" xfId="0" applyFill="1" applyBorder="1" applyAlignment="1">
      <alignment horizontal="center"/>
    </xf>
    <xf numFmtId="20" fontId="0" fillId="0" borderId="0" xfId="0" applyNumberFormat="1" applyFill="1" applyBorder="1" applyAlignment="1">
      <alignment horizontal="center" vertical="center" shrinkToFit="1"/>
    </xf>
    <xf numFmtId="0" fontId="13" fillId="0" borderId="42" xfId="0" applyFont="1" applyBorder="1" applyAlignment="1">
      <alignment horizontal="center"/>
    </xf>
    <xf numFmtId="0" fontId="13" fillId="0" borderId="18" xfId="0" applyFont="1" applyBorder="1" applyAlignment="1">
      <alignment horizontal="center"/>
    </xf>
    <xf numFmtId="0" fontId="13" fillId="0" borderId="43" xfId="0" applyFont="1" applyBorder="1" applyAlignment="1">
      <alignment horizontal="center"/>
    </xf>
    <xf numFmtId="0" fontId="13" fillId="0" borderId="22" xfId="0" applyFont="1" applyBorder="1" applyAlignment="1">
      <alignment horizontal="center"/>
    </xf>
    <xf numFmtId="0" fontId="13" fillId="0" borderId="44" xfId="0" applyFont="1" applyBorder="1" applyAlignment="1">
      <alignment horizontal="center"/>
    </xf>
    <xf numFmtId="0" fontId="13" fillId="0" borderId="48" xfId="0" applyFont="1" applyBorder="1" applyAlignment="1">
      <alignment horizontal="center"/>
    </xf>
    <xf numFmtId="0" fontId="13" fillId="0" borderId="55" xfId="0" applyFont="1" applyBorder="1" applyAlignment="1">
      <alignment horizontal="center"/>
    </xf>
    <xf numFmtId="0" fontId="13" fillId="0" borderId="47" xfId="0" applyFont="1" applyBorder="1" applyAlignment="1">
      <alignment horizontal="center"/>
    </xf>
    <xf numFmtId="0" fontId="4" fillId="3" borderId="0" xfId="0" applyFont="1" applyFill="1" applyBorder="1" applyAlignment="1" applyProtection="1">
      <alignment horizontal="center" vertical="center" shrinkToFit="1"/>
      <protection locked="0"/>
    </xf>
    <xf numFmtId="0" fontId="4" fillId="3" borderId="11" xfId="0" applyFont="1" applyFill="1" applyBorder="1" applyAlignment="1" applyProtection="1">
      <alignment horizontal="center" vertical="center" shrinkToFit="1"/>
      <protection locked="0"/>
    </xf>
    <xf numFmtId="0" fontId="4" fillId="3" borderId="9" xfId="0" applyFont="1" applyFill="1" applyBorder="1" applyAlignment="1" applyProtection="1">
      <alignment vertical="center" shrinkToFit="1"/>
      <protection locked="0"/>
    </xf>
    <xf numFmtId="0" fontId="4" fillId="3" borderId="28" xfId="0" applyFont="1" applyFill="1" applyBorder="1" applyAlignment="1" applyProtection="1">
      <alignment vertical="center" shrinkToFit="1"/>
      <protection locked="0"/>
    </xf>
    <xf numFmtId="0" fontId="4" fillId="3" borderId="16" xfId="0" applyFont="1" applyFill="1" applyBorder="1" applyAlignment="1" applyProtection="1">
      <alignment vertical="center" shrinkToFit="1"/>
      <protection locked="0"/>
    </xf>
    <xf numFmtId="0" fontId="4" fillId="3" borderId="22" xfId="0" applyFont="1" applyFill="1" applyBorder="1" applyAlignment="1" applyProtection="1">
      <alignment vertical="center" shrinkToFit="1"/>
      <protection locked="0"/>
    </xf>
    <xf numFmtId="0" fontId="4" fillId="3" borderId="17" xfId="0" applyFont="1" applyFill="1" applyBorder="1" applyAlignment="1" applyProtection="1">
      <alignment vertical="center" shrinkToFit="1"/>
      <protection locked="0"/>
    </xf>
    <xf numFmtId="0" fontId="4" fillId="3" borderId="12" xfId="0" applyFont="1" applyFill="1" applyBorder="1" applyAlignment="1" applyProtection="1">
      <alignment vertical="center" shrinkToFit="1"/>
      <protection locked="0"/>
    </xf>
    <xf numFmtId="0" fontId="4" fillId="3" borderId="13" xfId="0" applyFont="1" applyFill="1" applyBorder="1" applyAlignment="1" applyProtection="1">
      <alignment vertical="center" shrinkToFit="1"/>
      <protection locked="0"/>
    </xf>
    <xf numFmtId="0" fontId="4" fillId="4" borderId="16"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3" borderId="32" xfId="0" applyFont="1" applyFill="1" applyBorder="1" applyAlignment="1" applyProtection="1">
      <alignment vertical="center" shrinkToFit="1"/>
      <protection locked="0"/>
    </xf>
    <xf numFmtId="0" fontId="4" fillId="3" borderId="34" xfId="0" applyFont="1" applyFill="1" applyBorder="1" applyAlignment="1" applyProtection="1">
      <alignment vertical="center" shrinkToFit="1"/>
      <protection locked="0"/>
    </xf>
    <xf numFmtId="0" fontId="4" fillId="3" borderId="33" xfId="0" applyFont="1" applyFill="1" applyBorder="1" applyAlignment="1" applyProtection="1">
      <alignment vertical="center" shrinkToFit="1"/>
      <protection locked="0"/>
    </xf>
    <xf numFmtId="0" fontId="4" fillId="3" borderId="27" xfId="0" applyFont="1" applyFill="1" applyBorder="1" applyAlignment="1" applyProtection="1">
      <alignment vertical="center" shrinkToFit="1"/>
      <protection locked="0"/>
    </xf>
    <xf numFmtId="0" fontId="4" fillId="3" borderId="35" xfId="0" applyFont="1" applyFill="1" applyBorder="1" applyAlignment="1" applyProtection="1">
      <alignment vertical="center" shrinkToFit="1"/>
      <protection locked="0"/>
    </xf>
    <xf numFmtId="0" fontId="4" fillId="0" borderId="46" xfId="0" applyFont="1" applyBorder="1" applyAlignment="1" applyProtection="1">
      <alignment horizontal="center" vertical="center"/>
      <protection locked="0"/>
    </xf>
    <xf numFmtId="0" fontId="0" fillId="0" borderId="23"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0" xfId="0" applyBorder="1" applyProtection="1"/>
    <xf numFmtId="0" fontId="3" fillId="0" borderId="0" xfId="0" applyFont="1" applyBorder="1" applyAlignment="1" applyProtection="1">
      <alignment horizontal="center" vertical="center"/>
    </xf>
    <xf numFmtId="0" fontId="3" fillId="0" borderId="0" xfId="0" applyFont="1" applyBorder="1" applyProtection="1"/>
    <xf numFmtId="0" fontId="0" fillId="0" borderId="62" xfId="0" applyBorder="1"/>
    <xf numFmtId="0" fontId="3" fillId="0" borderId="63" xfId="0" applyFont="1" applyBorder="1"/>
    <xf numFmtId="0" fontId="0" fillId="0" borderId="63" xfId="0" applyBorder="1"/>
    <xf numFmtId="0" fontId="0" fillId="0" borderId="64" xfId="0" applyBorder="1"/>
    <xf numFmtId="0" fontId="4" fillId="4" borderId="0" xfId="0" applyFont="1" applyFill="1" applyBorder="1" applyAlignment="1" applyProtection="1">
      <alignment horizontal="center" vertical="center"/>
      <protection locked="0"/>
    </xf>
    <xf numFmtId="0" fontId="4" fillId="3" borderId="0" xfId="0" applyFont="1" applyFill="1" applyBorder="1" applyAlignment="1" applyProtection="1">
      <alignment vertical="center" shrinkToFit="1"/>
      <protection locked="0"/>
    </xf>
    <xf numFmtId="0" fontId="4" fillId="4" borderId="24" xfId="0" applyFont="1" applyFill="1" applyBorder="1" applyAlignment="1" applyProtection="1">
      <alignment horizontal="center" vertical="center"/>
      <protection locked="0"/>
    </xf>
    <xf numFmtId="0" fontId="4" fillId="3" borderId="31" xfId="0" applyFont="1" applyFill="1" applyBorder="1" applyAlignment="1" applyProtection="1">
      <alignment vertical="center" shrinkToFit="1"/>
      <protection locked="0"/>
    </xf>
    <xf numFmtId="0" fontId="0" fillId="2" borderId="20" xfId="0" applyFill="1" applyBorder="1"/>
    <xf numFmtId="0" fontId="0" fillId="2" borderId="25" xfId="0" applyFill="1" applyBorder="1"/>
    <xf numFmtId="0" fontId="0" fillId="2" borderId="0" xfId="0" applyFill="1" applyBorder="1"/>
    <xf numFmtId="0" fontId="0" fillId="2" borderId="24" xfId="0" applyFill="1" applyBorder="1"/>
    <xf numFmtId="0" fontId="0" fillId="2" borderId="11" xfId="0" applyFill="1" applyBorder="1"/>
    <xf numFmtId="0" fontId="0" fillId="2" borderId="15" xfId="0" applyFill="1" applyBorder="1"/>
    <xf numFmtId="0" fontId="4" fillId="3" borderId="81" xfId="0" applyFont="1" applyFill="1" applyBorder="1" applyAlignment="1" applyProtection="1">
      <alignment vertical="center" shrinkToFit="1"/>
      <protection locked="0"/>
    </xf>
    <xf numFmtId="0" fontId="4" fillId="3" borderId="82" xfId="0" applyFont="1" applyFill="1" applyBorder="1" applyAlignment="1" applyProtection="1">
      <alignment vertical="center" shrinkToFit="1"/>
      <protection locked="0"/>
    </xf>
    <xf numFmtId="0" fontId="4" fillId="3" borderId="83" xfId="0" applyFont="1" applyFill="1" applyBorder="1" applyAlignment="1" applyProtection="1">
      <alignment vertical="center" shrinkToFit="1"/>
      <protection locked="0"/>
    </xf>
    <xf numFmtId="0" fontId="4" fillId="0" borderId="0" xfId="0" applyFont="1" applyFill="1" applyBorder="1" applyProtection="1"/>
    <xf numFmtId="0" fontId="0" fillId="0" borderId="0" xfId="0" applyFill="1" applyBorder="1" applyProtection="1"/>
    <xf numFmtId="0" fontId="3" fillId="0" borderId="0" xfId="0" applyFont="1" applyFill="1" applyBorder="1" applyAlignment="1" applyProtection="1">
      <alignment horizontal="center" vertical="center"/>
    </xf>
    <xf numFmtId="0" fontId="3" fillId="0" borderId="0" xfId="0" applyFont="1" applyFill="1" applyBorder="1" applyProtection="1"/>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4" fillId="0" borderId="2"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15" xfId="0" applyFill="1" applyBorder="1" applyAlignment="1" applyProtection="1">
      <alignment horizontal="center" vertical="center"/>
    </xf>
    <xf numFmtId="0" fontId="4" fillId="0" borderId="11"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6"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xf>
    <xf numFmtId="0" fontId="0" fillId="0" borderId="9" xfId="0" applyFill="1" applyBorder="1" applyAlignment="1" applyProtection="1">
      <alignment horizontal="center" vertical="center"/>
    </xf>
    <xf numFmtId="0" fontId="4" fillId="0" borderId="17"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0" fillId="0" borderId="20" xfId="0" applyFill="1" applyBorder="1" applyProtection="1"/>
    <xf numFmtId="0" fontId="4" fillId="0" borderId="30" xfId="0" applyFont="1" applyFill="1" applyBorder="1" applyAlignment="1" applyProtection="1">
      <alignment horizontal="center" vertical="center"/>
    </xf>
    <xf numFmtId="0" fontId="4" fillId="0" borderId="9"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5" xfId="0"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1" xfId="0"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31" xfId="0" applyFont="1" applyFill="1" applyBorder="1" applyProtection="1"/>
    <xf numFmtId="0" fontId="4" fillId="0" borderId="23" xfId="0" applyFont="1" applyFill="1" applyBorder="1" applyProtection="1"/>
    <xf numFmtId="0" fontId="4" fillId="0" borderId="21"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8" xfId="0" applyFont="1" applyFill="1" applyBorder="1" applyProtection="1"/>
    <xf numFmtId="0" fontId="4" fillId="0" borderId="21" xfId="0" applyFont="1" applyFill="1" applyBorder="1" applyProtection="1"/>
    <xf numFmtId="0" fontId="4" fillId="0" borderId="22" xfId="0" applyFont="1" applyFill="1" applyBorder="1" applyAlignment="1" applyProtection="1">
      <alignment horizontal="center" vertical="center"/>
    </xf>
    <xf numFmtId="0" fontId="4" fillId="0" borderId="27" xfId="0" applyFont="1" applyFill="1" applyBorder="1" applyProtection="1"/>
    <xf numFmtId="0" fontId="4" fillId="0" borderId="0" xfId="0" applyFont="1" applyFill="1" applyBorder="1" applyAlignment="1" applyProtection="1">
      <alignment horizontal="center" vertical="center" shrinkToFit="1"/>
    </xf>
    <xf numFmtId="0" fontId="4" fillId="0" borderId="9" xfId="0" applyFont="1" applyFill="1" applyBorder="1" applyAlignment="1" applyProtection="1">
      <alignment vertical="center" shrinkToFit="1"/>
    </xf>
    <xf numFmtId="0" fontId="4" fillId="0" borderId="25" xfId="0" applyFont="1" applyFill="1" applyBorder="1" applyAlignment="1" applyProtection="1">
      <alignment vertical="center" shrinkToFit="1"/>
    </xf>
    <xf numFmtId="0" fontId="4" fillId="0" borderId="16" xfId="0" applyFont="1" applyFill="1" applyBorder="1" applyAlignment="1" applyProtection="1">
      <alignment vertical="center" shrinkToFit="1"/>
    </xf>
    <xf numFmtId="0" fontId="4" fillId="0" borderId="22"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28" xfId="0" applyFont="1" applyFill="1" applyBorder="1" applyAlignment="1" applyProtection="1">
      <alignment vertical="center" shrinkToFit="1"/>
    </xf>
    <xf numFmtId="0" fontId="4" fillId="0" borderId="23" xfId="0" applyFont="1" applyFill="1" applyBorder="1" applyAlignment="1" applyProtection="1">
      <alignment vertical="center" shrinkToFit="1"/>
    </xf>
    <xf numFmtId="0" fontId="4" fillId="0" borderId="21" xfId="0" applyFont="1" applyFill="1" applyBorder="1" applyAlignment="1" applyProtection="1">
      <alignment vertical="center" shrinkToFit="1"/>
    </xf>
    <xf numFmtId="0" fontId="4" fillId="0" borderId="24" xfId="0" applyFont="1" applyFill="1" applyBorder="1" applyAlignment="1" applyProtection="1">
      <alignment vertical="center" shrinkToFit="1"/>
    </xf>
    <xf numFmtId="0" fontId="4" fillId="0" borderId="17" xfId="0" applyFont="1" applyFill="1" applyBorder="1" applyAlignment="1" applyProtection="1">
      <alignment vertical="center" shrinkToFit="1"/>
    </xf>
    <xf numFmtId="0" fontId="4" fillId="0" borderId="32" xfId="0" applyFont="1" applyFill="1" applyBorder="1" applyAlignment="1" applyProtection="1">
      <alignment vertical="center" shrinkToFit="1"/>
    </xf>
    <xf numFmtId="0" fontId="4" fillId="0" borderId="31" xfId="0" applyFont="1" applyFill="1" applyBorder="1" applyAlignment="1" applyProtection="1">
      <alignment vertical="center" shrinkToFit="1"/>
    </xf>
    <xf numFmtId="0" fontId="4" fillId="0" borderId="22" xfId="0" applyNumberFormat="1" applyFont="1" applyFill="1" applyBorder="1" applyAlignment="1" applyProtection="1">
      <alignment vertical="center" shrinkToFit="1"/>
    </xf>
    <xf numFmtId="0" fontId="4" fillId="0" borderId="11" xfId="0" applyNumberFormat="1" applyFont="1" applyFill="1" applyBorder="1" applyAlignment="1" applyProtection="1">
      <alignment vertical="center" shrinkToFit="1"/>
    </xf>
    <xf numFmtId="0" fontId="4" fillId="0" borderId="33" xfId="0" applyFont="1" applyFill="1" applyBorder="1" applyAlignment="1" applyProtection="1">
      <alignment vertical="center" shrinkToFit="1"/>
    </xf>
    <xf numFmtId="0" fontId="4" fillId="0" borderId="12" xfId="0" applyFont="1" applyFill="1" applyBorder="1" applyAlignment="1" applyProtection="1">
      <alignment vertical="center" shrinkToFit="1"/>
    </xf>
    <xf numFmtId="0" fontId="4" fillId="0" borderId="17" xfId="0" applyNumberFormat="1" applyFont="1" applyFill="1" applyBorder="1" applyAlignment="1" applyProtection="1">
      <alignment vertical="center" shrinkToFit="1"/>
    </xf>
    <xf numFmtId="0" fontId="4" fillId="0" borderId="0" xfId="0" applyNumberFormat="1" applyFont="1" applyFill="1" applyBorder="1" applyAlignment="1" applyProtection="1">
      <alignment vertical="center" shrinkToFit="1"/>
    </xf>
    <xf numFmtId="0" fontId="4" fillId="0" borderId="27" xfId="0" applyFont="1" applyFill="1" applyBorder="1" applyAlignment="1" applyProtection="1">
      <alignment vertical="center" shrinkToFit="1"/>
    </xf>
    <xf numFmtId="0" fontId="4" fillId="0" borderId="21" xfId="0" applyNumberFormat="1" applyFont="1" applyFill="1" applyBorder="1" applyAlignment="1" applyProtection="1">
      <alignment vertical="center" shrinkToFit="1"/>
    </xf>
    <xf numFmtId="0" fontId="4" fillId="0" borderId="34" xfId="0" applyFont="1" applyFill="1" applyBorder="1" applyAlignment="1" applyProtection="1">
      <alignment vertical="center" shrinkToFit="1"/>
    </xf>
    <xf numFmtId="0" fontId="4" fillId="0" borderId="15" xfId="0" applyFont="1" applyFill="1" applyBorder="1" applyAlignment="1" applyProtection="1">
      <alignment vertical="center" shrinkToFit="1"/>
    </xf>
    <xf numFmtId="0" fontId="4" fillId="0" borderId="35"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19" xfId="0" applyFont="1" applyFill="1" applyBorder="1" applyProtection="1">
      <protection locked="0"/>
    </xf>
    <xf numFmtId="0" fontId="4" fillId="0" borderId="20" xfId="0" applyFont="1" applyFill="1" applyBorder="1" applyProtection="1">
      <protection locked="0"/>
    </xf>
    <xf numFmtId="0" fontId="4" fillId="0" borderId="25" xfId="0" applyFont="1" applyFill="1" applyBorder="1" applyProtection="1">
      <protection locked="0"/>
    </xf>
    <xf numFmtId="0" fontId="4" fillId="0" borderId="12" xfId="0" applyFont="1" applyFill="1" applyBorder="1" applyProtection="1">
      <protection locked="0"/>
    </xf>
    <xf numFmtId="0" fontId="4" fillId="0" borderId="0" xfId="0" applyFont="1" applyFill="1" applyBorder="1" applyProtection="1">
      <protection locked="0"/>
    </xf>
    <xf numFmtId="0" fontId="4" fillId="0" borderId="24" xfId="0" applyFont="1" applyFill="1" applyBorder="1" applyProtection="1">
      <protection locked="0"/>
    </xf>
    <xf numFmtId="0" fontId="0" fillId="0" borderId="12" xfId="0" applyFill="1" applyBorder="1" applyProtection="1">
      <protection locked="0"/>
    </xf>
    <xf numFmtId="0" fontId="0" fillId="0" borderId="0" xfId="0" applyFill="1" applyBorder="1" applyProtection="1">
      <protection locked="0"/>
    </xf>
    <xf numFmtId="0" fontId="4" fillId="0" borderId="13" xfId="0" applyFont="1" applyFill="1" applyBorder="1" applyProtection="1">
      <protection locked="0"/>
    </xf>
    <xf numFmtId="0" fontId="4" fillId="0" borderId="15" xfId="0" applyFont="1" applyFill="1" applyBorder="1" applyProtection="1">
      <protection locked="0"/>
    </xf>
    <xf numFmtId="0" fontId="4" fillId="5" borderId="84" xfId="0" applyFont="1" applyFill="1" applyBorder="1" applyProtection="1">
      <protection locked="0"/>
    </xf>
    <xf numFmtId="0" fontId="4" fillId="5" borderId="85" xfId="0" applyFont="1" applyFill="1" applyBorder="1" applyProtection="1">
      <protection locked="0"/>
    </xf>
    <xf numFmtId="0" fontId="4" fillId="5" borderId="86" xfId="0" applyFont="1" applyFill="1" applyBorder="1" applyProtection="1">
      <protection locked="0"/>
    </xf>
    <xf numFmtId="0" fontId="4" fillId="5" borderId="87" xfId="0" applyFont="1" applyFill="1" applyBorder="1" applyProtection="1">
      <protection locked="0"/>
    </xf>
    <xf numFmtId="0" fontId="4" fillId="5" borderId="88" xfId="0" applyFont="1" applyFill="1" applyBorder="1" applyProtection="1">
      <protection locked="0"/>
    </xf>
    <xf numFmtId="0" fontId="4" fillId="5" borderId="89" xfId="0" applyFont="1" applyFill="1" applyBorder="1" applyProtection="1">
      <protection locked="0"/>
    </xf>
    <xf numFmtId="0" fontId="0" fillId="5" borderId="87" xfId="0" applyFill="1" applyBorder="1" applyProtection="1">
      <protection locked="0"/>
    </xf>
    <xf numFmtId="0" fontId="0" fillId="5" borderId="88" xfId="0" applyFill="1" applyBorder="1" applyProtection="1">
      <protection locked="0"/>
    </xf>
    <xf numFmtId="0" fontId="4" fillId="5" borderId="90" xfId="0" applyFont="1" applyFill="1" applyBorder="1" applyProtection="1">
      <protection locked="0"/>
    </xf>
    <xf numFmtId="0" fontId="4" fillId="5" borderId="91" xfId="0" applyFont="1" applyFill="1" applyBorder="1" applyProtection="1">
      <protection locked="0"/>
    </xf>
    <xf numFmtId="0" fontId="13" fillId="0" borderId="0" xfId="0" applyFont="1" applyBorder="1"/>
    <xf numFmtId="0" fontId="13" fillId="2" borderId="19" xfId="0" applyFont="1" applyFill="1" applyBorder="1"/>
    <xf numFmtId="0" fontId="13" fillId="2" borderId="20" xfId="0" applyFont="1" applyFill="1" applyBorder="1"/>
    <xf numFmtId="0" fontId="13" fillId="2" borderId="12" xfId="0" applyFont="1" applyFill="1" applyBorder="1"/>
    <xf numFmtId="0" fontId="13" fillId="3" borderId="22" xfId="0" applyFont="1" applyFill="1" applyBorder="1"/>
    <xf numFmtId="0" fontId="13" fillId="2" borderId="0" xfId="0" applyFont="1" applyFill="1" applyBorder="1"/>
    <xf numFmtId="0" fontId="13" fillId="2" borderId="13" xfId="0" applyFont="1" applyFill="1" applyBorder="1"/>
    <xf numFmtId="0" fontId="13" fillId="2" borderId="11" xfId="0" applyFont="1" applyFill="1" applyBorder="1"/>
    <xf numFmtId="0" fontId="13" fillId="4" borderId="22" xfId="0" applyFont="1" applyFill="1" applyBorder="1"/>
    <xf numFmtId="0" fontId="14" fillId="2" borderId="0" xfId="0" applyFont="1" applyFill="1" applyBorder="1"/>
    <xf numFmtId="0" fontId="13" fillId="5" borderId="22" xfId="0" applyFont="1" applyFill="1" applyBorder="1"/>
    <xf numFmtId="0" fontId="13" fillId="0" borderId="0" xfId="0" applyFont="1"/>
    <xf numFmtId="0" fontId="18" fillId="2" borderId="0" xfId="0" applyFont="1" applyFill="1" applyBorder="1"/>
    <xf numFmtId="0" fontId="13" fillId="2" borderId="0" xfId="0" applyFont="1" applyFill="1"/>
    <xf numFmtId="0" fontId="13" fillId="6" borderId="22" xfId="0" applyFont="1" applyFill="1" applyBorder="1"/>
    <xf numFmtId="0" fontId="13" fillId="7" borderId="22" xfId="0" applyFont="1" applyFill="1" applyBorder="1"/>
    <xf numFmtId="0" fontId="13" fillId="2" borderId="22" xfId="0" applyFont="1" applyFill="1" applyBorder="1"/>
    <xf numFmtId="0" fontId="0" fillId="0" borderId="0" xfId="0" applyAlignment="1" applyProtection="1">
      <alignment shrinkToFit="1"/>
    </xf>
    <xf numFmtId="0" fontId="0" fillId="0" borderId="0" xfId="0" applyAlignment="1" applyProtection="1">
      <alignment horizontal="center" shrinkToFit="1"/>
    </xf>
    <xf numFmtId="0" fontId="0" fillId="0" borderId="0" xfId="0" applyBorder="1" applyAlignment="1" applyProtection="1">
      <alignment horizontal="center" shrinkToFit="1"/>
    </xf>
    <xf numFmtId="0" fontId="0" fillId="0" borderId="31" xfId="0" applyBorder="1" applyAlignment="1" applyProtection="1">
      <alignment shrinkToFit="1"/>
    </xf>
    <xf numFmtId="0" fontId="0" fillId="0" borderId="22" xfId="0" applyBorder="1" applyAlignment="1" applyProtection="1">
      <alignment shrinkToFit="1"/>
    </xf>
    <xf numFmtId="0" fontId="0" fillId="0" borderId="22" xfId="0" applyFont="1" applyBorder="1" applyAlignment="1" applyProtection="1">
      <alignment shrinkToFit="1"/>
    </xf>
    <xf numFmtId="0" fontId="0" fillId="0" borderId="22" xfId="0" applyBorder="1" applyAlignment="1" applyProtection="1">
      <alignment horizontal="center" shrinkToFit="1"/>
    </xf>
    <xf numFmtId="0" fontId="4" fillId="3" borderId="71" xfId="0" applyFont="1" applyFill="1" applyBorder="1" applyAlignment="1" applyProtection="1">
      <alignment vertical="center" shrinkToFit="1"/>
      <protection locked="0"/>
    </xf>
    <xf numFmtId="0" fontId="4" fillId="3" borderId="21" xfId="0" applyFont="1" applyFill="1" applyBorder="1" applyAlignment="1" applyProtection="1">
      <alignment vertical="center" shrinkToFit="1"/>
      <protection locked="0"/>
    </xf>
    <xf numFmtId="0" fontId="4" fillId="0" borderId="71" xfId="0" applyFont="1" applyBorder="1" applyAlignment="1" applyProtection="1">
      <alignment horizontal="center" vertical="center"/>
    </xf>
    <xf numFmtId="0" fontId="4" fillId="0" borderId="19" xfId="0" applyFont="1" applyFill="1" applyBorder="1" applyAlignment="1" applyProtection="1">
      <alignment vertical="center" shrinkToFit="1"/>
    </xf>
    <xf numFmtId="0" fontId="4" fillId="0" borderId="8" xfId="0" applyFont="1" applyFill="1" applyBorder="1" applyAlignment="1" applyProtection="1">
      <alignment vertical="center" shrinkToFit="1"/>
    </xf>
    <xf numFmtId="0" fontId="4" fillId="0" borderId="23" xfId="0" applyFont="1" applyFill="1" applyBorder="1" applyAlignment="1" applyProtection="1">
      <alignment horizontal="center" vertical="center"/>
    </xf>
    <xf numFmtId="0" fontId="12" fillId="9" borderId="22" xfId="0" applyFont="1" applyFill="1" applyBorder="1" applyAlignment="1" applyProtection="1">
      <alignment horizontal="center" vertical="center" shrinkToFit="1"/>
    </xf>
    <xf numFmtId="0" fontId="0" fillId="0" borderId="69" xfId="0" applyBorder="1" applyAlignment="1">
      <alignment horizontal="center" shrinkToFit="1"/>
    </xf>
    <xf numFmtId="0" fontId="0" fillId="0" borderId="96" xfId="0" applyBorder="1" applyAlignment="1">
      <alignment horizontal="center" shrinkToFit="1"/>
    </xf>
    <xf numFmtId="0" fontId="0" fillId="0" borderId="66" xfId="0" applyBorder="1" applyAlignment="1">
      <alignment horizontal="center" shrinkToFit="1"/>
    </xf>
    <xf numFmtId="0" fontId="0" fillId="0" borderId="68" xfId="0" applyBorder="1" applyAlignment="1">
      <alignment horizontal="center" shrinkToFit="1"/>
    </xf>
    <xf numFmtId="176" fontId="13" fillId="10" borderId="5" xfId="0" applyNumberFormat="1" applyFont="1" applyFill="1" applyBorder="1" applyAlignment="1">
      <alignment horizontal="center" vertical="center" shrinkToFit="1"/>
    </xf>
    <xf numFmtId="0" fontId="13" fillId="10" borderId="23" xfId="0" applyFont="1" applyFill="1" applyBorder="1" applyAlignment="1">
      <alignment horizontal="center" vertical="center" shrinkToFit="1"/>
    </xf>
    <xf numFmtId="0" fontId="13" fillId="10" borderId="54" xfId="0" applyFont="1" applyFill="1" applyBorder="1" applyAlignment="1">
      <alignment horizontal="center" vertical="center" shrinkToFit="1"/>
    </xf>
    <xf numFmtId="176" fontId="13" fillId="10" borderId="18" xfId="0" applyNumberFormat="1" applyFont="1" applyFill="1" applyBorder="1" applyAlignment="1">
      <alignment horizontal="center" vertical="center" shrinkToFit="1"/>
    </xf>
    <xf numFmtId="0" fontId="13" fillId="10" borderId="18" xfId="0" applyFont="1" applyFill="1" applyBorder="1" applyAlignment="1">
      <alignment horizontal="center" vertical="center" shrinkToFit="1"/>
    </xf>
    <xf numFmtId="0" fontId="13" fillId="10" borderId="22" xfId="0" applyFont="1" applyFill="1" applyBorder="1" applyAlignment="1">
      <alignment horizontal="center" vertical="center" shrinkToFit="1"/>
    </xf>
    <xf numFmtId="0" fontId="13" fillId="10" borderId="24" xfId="0" applyFont="1" applyFill="1" applyBorder="1" applyAlignment="1">
      <alignment horizontal="center" vertical="center" shrinkToFit="1"/>
    </xf>
    <xf numFmtId="0" fontId="13" fillId="10" borderId="16" xfId="0" applyFont="1" applyFill="1" applyBorder="1" applyAlignment="1">
      <alignment horizontal="center" vertical="center" shrinkToFit="1"/>
    </xf>
    <xf numFmtId="176" fontId="13" fillId="10" borderId="69" xfId="0" applyNumberFormat="1" applyFont="1" applyFill="1" applyBorder="1" applyAlignment="1">
      <alignment horizontal="center" vertical="center" shrinkToFit="1"/>
    </xf>
    <xf numFmtId="0" fontId="13" fillId="10" borderId="66" xfId="0" applyFont="1" applyFill="1" applyBorder="1" applyAlignment="1">
      <alignment horizontal="center" vertical="center" shrinkToFit="1"/>
    </xf>
    <xf numFmtId="0" fontId="13" fillId="10" borderId="70" xfId="0" applyFont="1" applyFill="1" applyBorder="1" applyAlignment="1">
      <alignment horizontal="center" vertical="center" shrinkToFit="1"/>
    </xf>
    <xf numFmtId="176" fontId="0" fillId="10" borderId="68" xfId="0" applyNumberFormat="1" applyFill="1" applyBorder="1" applyAlignment="1">
      <alignment horizontal="center" vertical="center" shrinkToFit="1"/>
    </xf>
    <xf numFmtId="176" fontId="13" fillId="10" borderId="24" xfId="0" applyNumberFormat="1" applyFont="1" applyFill="1" applyBorder="1" applyAlignment="1">
      <alignment horizontal="center" vertical="center" shrinkToFit="1"/>
    </xf>
    <xf numFmtId="0" fontId="13" fillId="10" borderId="15" xfId="0" applyFont="1" applyFill="1" applyBorder="1" applyAlignment="1">
      <alignment horizontal="center" vertical="center" shrinkToFit="1"/>
    </xf>
    <xf numFmtId="0" fontId="13" fillId="10" borderId="25" xfId="0" applyFont="1" applyFill="1" applyBorder="1" applyAlignment="1">
      <alignment horizontal="center" vertical="center" shrinkToFit="1"/>
    </xf>
    <xf numFmtId="176" fontId="13" fillId="10" borderId="25" xfId="0" applyNumberFormat="1" applyFont="1" applyFill="1" applyBorder="1" applyAlignment="1">
      <alignment horizontal="center" vertical="center" shrinkToFit="1"/>
    </xf>
    <xf numFmtId="176" fontId="13" fillId="10" borderId="53" xfId="0" applyNumberFormat="1" applyFont="1" applyFill="1" applyBorder="1" applyAlignment="1">
      <alignment horizontal="center" vertical="center" shrinkToFit="1"/>
    </xf>
    <xf numFmtId="0" fontId="13" fillId="10" borderId="6" xfId="0" applyFont="1" applyFill="1" applyBorder="1" applyAlignment="1">
      <alignment horizontal="center" vertical="center" shrinkToFit="1"/>
    </xf>
    <xf numFmtId="176" fontId="13" fillId="10" borderId="65" xfId="0" applyNumberFormat="1" applyFont="1" applyFill="1" applyBorder="1" applyAlignment="1">
      <alignment horizontal="center" vertical="center" shrinkToFit="1"/>
    </xf>
    <xf numFmtId="0" fontId="13" fillId="10" borderId="67" xfId="0" applyFont="1" applyFill="1" applyBorder="1" applyAlignment="1">
      <alignment horizontal="center" vertical="center" shrinkToFit="1"/>
    </xf>
    <xf numFmtId="176" fontId="0" fillId="10" borderId="22" xfId="0" applyNumberFormat="1" applyFill="1" applyBorder="1" applyAlignment="1">
      <alignment horizontal="center" vertical="center" shrinkToFit="1"/>
    </xf>
    <xf numFmtId="176" fontId="13" fillId="10" borderId="47" xfId="0" applyNumberFormat="1" applyFont="1" applyFill="1" applyBorder="1" applyAlignment="1">
      <alignment horizontal="center" vertical="center" shrinkToFit="1"/>
    </xf>
    <xf numFmtId="176" fontId="0" fillId="10" borderId="16" xfId="0" applyNumberFormat="1" applyFill="1" applyBorder="1" applyAlignment="1">
      <alignment horizontal="center" vertical="center" shrinkToFit="1"/>
    </xf>
    <xf numFmtId="176" fontId="13" fillId="10" borderId="48" xfId="0" applyNumberFormat="1" applyFont="1" applyFill="1" applyBorder="1" applyAlignment="1">
      <alignment horizontal="center" vertical="center" shrinkToFit="1"/>
    </xf>
    <xf numFmtId="0" fontId="13" fillId="10" borderId="18" xfId="0" applyFont="1" applyFill="1" applyBorder="1" applyAlignment="1">
      <alignment horizontal="distributed" vertical="center" shrinkToFit="1"/>
    </xf>
    <xf numFmtId="0" fontId="13" fillId="10" borderId="22" xfId="0" applyFont="1" applyFill="1" applyBorder="1" applyAlignment="1">
      <alignment horizontal="distributed" vertical="center" shrinkToFit="1"/>
    </xf>
    <xf numFmtId="0" fontId="13" fillId="10" borderId="48" xfId="0" applyFont="1" applyFill="1" applyBorder="1" applyAlignment="1">
      <alignment horizontal="distributed" vertical="center" shrinkToFit="1"/>
    </xf>
    <xf numFmtId="0" fontId="13" fillId="10" borderId="47" xfId="0" applyFont="1" applyFill="1" applyBorder="1" applyAlignment="1">
      <alignment horizontal="distributed" vertical="center" shrinkToFit="1"/>
    </xf>
    <xf numFmtId="0" fontId="13" fillId="10" borderId="13" xfId="0" applyFont="1" applyFill="1" applyBorder="1" applyAlignment="1">
      <alignment horizontal="distributed" vertical="center" shrinkToFit="1"/>
    </xf>
    <xf numFmtId="0" fontId="13" fillId="10" borderId="51" xfId="0" applyFont="1" applyFill="1" applyBorder="1" applyAlignment="1">
      <alignment horizontal="distributed" vertical="center" shrinkToFit="1"/>
    </xf>
    <xf numFmtId="20" fontId="13" fillId="10" borderId="29" xfId="0" applyNumberFormat="1" applyFont="1" applyFill="1" applyBorder="1" applyAlignment="1">
      <alignment horizontal="center" vertical="center" shrinkToFit="1"/>
    </xf>
    <xf numFmtId="0" fontId="13" fillId="10" borderId="31" xfId="0" applyFont="1" applyFill="1" applyBorder="1" applyAlignment="1">
      <alignment horizontal="distributed" vertical="center" shrinkToFit="1"/>
    </xf>
    <xf numFmtId="20" fontId="13" fillId="10" borderId="27" xfId="0" applyNumberFormat="1" applyFont="1" applyFill="1" applyBorder="1" applyAlignment="1">
      <alignment horizontal="center" vertical="center" shrinkToFit="1"/>
    </xf>
    <xf numFmtId="0" fontId="13" fillId="10" borderId="49" xfId="0" applyFont="1" applyFill="1" applyBorder="1" applyAlignment="1">
      <alignment horizontal="distributed" vertical="center" shrinkToFit="1"/>
    </xf>
    <xf numFmtId="0" fontId="13" fillId="10" borderId="52" xfId="0" applyFont="1" applyFill="1" applyBorder="1" applyAlignment="1">
      <alignment horizontal="distributed" vertical="center" shrinkToFit="1"/>
    </xf>
    <xf numFmtId="20" fontId="13" fillId="10" borderId="45" xfId="0" applyNumberFormat="1" applyFont="1" applyFill="1" applyBorder="1" applyAlignment="1">
      <alignment horizontal="center" vertical="center" shrinkToFit="1"/>
    </xf>
    <xf numFmtId="0" fontId="13" fillId="10" borderId="50" xfId="0" applyFont="1" applyFill="1" applyBorder="1" applyAlignment="1">
      <alignment horizontal="distributed" vertical="center" shrinkToFit="1"/>
    </xf>
    <xf numFmtId="20" fontId="13" fillId="10" borderId="26" xfId="0" applyNumberFormat="1" applyFont="1" applyFill="1" applyBorder="1" applyAlignment="1">
      <alignment horizontal="center" vertical="center" shrinkToFit="1"/>
    </xf>
    <xf numFmtId="0" fontId="13" fillId="10" borderId="17" xfId="0" applyFont="1" applyFill="1" applyBorder="1" applyAlignment="1">
      <alignment horizontal="distributed" vertical="center" shrinkToFit="1"/>
    </xf>
    <xf numFmtId="20" fontId="13" fillId="10" borderId="14" xfId="0" applyNumberFormat="1" applyFont="1" applyFill="1" applyBorder="1" applyAlignment="1">
      <alignment horizontal="center" vertical="center" shrinkToFit="1"/>
    </xf>
    <xf numFmtId="0" fontId="13" fillId="10" borderId="16" xfId="0" applyFont="1" applyFill="1" applyBorder="1" applyAlignment="1">
      <alignment horizontal="distributed" vertical="center" shrinkToFit="1"/>
    </xf>
    <xf numFmtId="20" fontId="13" fillId="10" borderId="30" xfId="0" applyNumberFormat="1" applyFont="1" applyFill="1" applyBorder="1" applyAlignment="1">
      <alignment horizontal="center" vertical="center" shrinkToFit="1"/>
    </xf>
    <xf numFmtId="20" fontId="13" fillId="10" borderId="33" xfId="0" applyNumberFormat="1" applyFont="1" applyFill="1" applyBorder="1" applyAlignment="1">
      <alignment horizontal="center" vertical="center" shrinkToFit="1"/>
    </xf>
    <xf numFmtId="20" fontId="13" fillId="10" borderId="35" xfId="0" applyNumberFormat="1" applyFont="1" applyFill="1" applyBorder="1" applyAlignment="1">
      <alignment horizontal="center" vertical="center" shrinkToFit="1"/>
    </xf>
    <xf numFmtId="0" fontId="5" fillId="0" borderId="22" xfId="0" applyFont="1" applyBorder="1" applyAlignment="1" applyProtection="1">
      <alignment horizontal="center" vertical="center" shrinkToFit="1"/>
    </xf>
    <xf numFmtId="0" fontId="0" fillId="2" borderId="22" xfId="0" applyFill="1" applyBorder="1"/>
    <xf numFmtId="0" fontId="13" fillId="2" borderId="0" xfId="0" applyFont="1" applyFill="1" applyBorder="1" applyAlignment="1"/>
    <xf numFmtId="0" fontId="0" fillId="2" borderId="22" xfId="0" applyFont="1" applyFill="1" applyBorder="1" applyProtection="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11" borderId="22" xfId="0" applyFont="1" applyFill="1" applyBorder="1" applyAlignment="1" applyProtection="1">
      <alignment horizontal="center" vertical="center"/>
      <protection locked="0"/>
    </xf>
    <xf numFmtId="0" fontId="0" fillId="0" borderId="0" xfId="0" applyBorder="1" applyAlignment="1" applyProtection="1">
      <alignment vertical="center"/>
    </xf>
    <xf numFmtId="0" fontId="0" fillId="0" borderId="0" xfId="0" applyAlignment="1"/>
    <xf numFmtId="0" fontId="0" fillId="0" borderId="47" xfId="0"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0" fillId="0" borderId="29" xfId="0" applyBorder="1" applyAlignment="1">
      <alignment horizontal="center"/>
    </xf>
    <xf numFmtId="0" fontId="0" fillId="0" borderId="45" xfId="0" applyBorder="1" applyAlignment="1">
      <alignment horizontal="center"/>
    </xf>
    <xf numFmtId="0" fontId="0" fillId="0" borderId="65" xfId="0" applyBorder="1" applyAlignment="1">
      <alignment horizontal="center" vertical="center" wrapText="1"/>
    </xf>
    <xf numFmtId="0" fontId="0" fillId="0" borderId="67" xfId="0" applyBorder="1" applyAlignment="1">
      <alignment horizontal="center" vertical="center"/>
    </xf>
    <xf numFmtId="0" fontId="0" fillId="0" borderId="72" xfId="0"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55" xfId="0" applyFont="1" applyBorder="1" applyAlignment="1">
      <alignment horizontal="center" vertical="center" wrapText="1"/>
    </xf>
    <xf numFmtId="0" fontId="5" fillId="0" borderId="44" xfId="0" applyFont="1" applyBorder="1" applyAlignment="1">
      <alignment horizontal="center" vertical="center"/>
    </xf>
    <xf numFmtId="0" fontId="0" fillId="0" borderId="0" xfId="0" applyBorder="1" applyAlignment="1">
      <alignment horizontal="center"/>
    </xf>
    <xf numFmtId="0" fontId="0" fillId="0" borderId="4" xfId="0" applyFill="1" applyBorder="1" applyAlignment="1">
      <alignment horizontal="center"/>
    </xf>
    <xf numFmtId="0" fontId="4" fillId="0" borderId="31" xfId="0" applyFont="1" applyBorder="1" applyAlignment="1" applyProtection="1">
      <alignment vertical="center"/>
    </xf>
    <xf numFmtId="0" fontId="0" fillId="0" borderId="21" xfId="0" applyBorder="1" applyAlignment="1" applyProtection="1">
      <alignment vertical="center"/>
    </xf>
    <xf numFmtId="0" fontId="0" fillId="0" borderId="23" xfId="0" applyBorder="1" applyAlignment="1" applyProtection="1">
      <alignment vertical="center"/>
    </xf>
    <xf numFmtId="0" fontId="4" fillId="0" borderId="21" xfId="0" applyFont="1" applyBorder="1" applyAlignment="1" applyProtection="1">
      <alignment vertical="center"/>
    </xf>
    <xf numFmtId="0" fontId="4" fillId="0" borderId="23" xfId="0" applyFont="1" applyBorder="1" applyAlignment="1" applyProtection="1">
      <alignment vertical="center"/>
    </xf>
    <xf numFmtId="0" fontId="4" fillId="0" borderId="73" xfId="0" applyFont="1" applyBorder="1" applyAlignment="1" applyProtection="1">
      <alignment vertical="center"/>
    </xf>
    <xf numFmtId="0" fontId="0" fillId="0" borderId="27" xfId="0" applyBorder="1" applyAlignment="1" applyProtection="1">
      <alignment vertical="center"/>
    </xf>
    <xf numFmtId="0" fontId="4" fillId="0" borderId="31" xfId="0" applyFont="1" applyBorder="1" applyAlignment="1" applyProtection="1">
      <alignment horizontal="center" vertical="center"/>
    </xf>
    <xf numFmtId="0" fontId="0" fillId="0" borderId="21" xfId="0" applyBorder="1" applyAlignment="1" applyProtection="1">
      <alignment horizontal="center" vertical="center"/>
    </xf>
    <xf numFmtId="0" fontId="0" fillId="0" borderId="23" xfId="0" applyBorder="1" applyAlignment="1" applyProtection="1">
      <alignment horizontal="center" vertical="center"/>
    </xf>
    <xf numFmtId="0" fontId="4" fillId="0" borderId="12" xfId="0" applyFont="1" applyBorder="1" applyAlignment="1" applyProtection="1">
      <alignment horizontal="center" vertical="center"/>
    </xf>
    <xf numFmtId="0" fontId="0" fillId="0" borderId="0" xfId="0" applyAlignment="1" applyProtection="1">
      <alignment horizontal="center" vertical="center"/>
    </xf>
    <xf numFmtId="0" fontId="4" fillId="0" borderId="31" xfId="0" applyFont="1" applyBorder="1" applyAlignment="1" applyProtection="1">
      <alignment vertical="center" shrinkToFit="1"/>
    </xf>
    <xf numFmtId="0" fontId="4" fillId="0" borderId="21" xfId="0" applyFont="1" applyBorder="1" applyAlignment="1" applyProtection="1">
      <alignment vertical="center" shrinkToFit="1"/>
    </xf>
    <xf numFmtId="0" fontId="4" fillId="0" borderId="23" xfId="0" applyFont="1" applyBorder="1" applyAlignment="1" applyProtection="1">
      <alignment vertical="center" shrinkToFit="1"/>
    </xf>
    <xf numFmtId="0" fontId="4" fillId="0" borderId="12" xfId="0" applyFont="1" applyBorder="1" applyAlignment="1" applyProtection="1">
      <alignment horizontal="center" vertical="center" shrinkToFit="1"/>
    </xf>
    <xf numFmtId="0" fontId="0" fillId="0" borderId="14" xfId="0" applyBorder="1" applyAlignment="1" applyProtection="1">
      <alignment horizontal="center" vertical="center" shrinkToFit="1"/>
    </xf>
    <xf numFmtId="0" fontId="4" fillId="0" borderId="49" xfId="0" applyFont="1" applyBorder="1" applyAlignment="1" applyProtection="1">
      <alignment vertical="center"/>
    </xf>
    <xf numFmtId="0" fontId="0" fillId="0" borderId="71" xfId="0" applyBorder="1" applyAlignment="1" applyProtection="1">
      <alignment vertical="center"/>
    </xf>
    <xf numFmtId="0" fontId="0" fillId="0" borderId="54" xfId="0" applyBorder="1" applyAlignment="1" applyProtection="1">
      <alignment vertical="center"/>
    </xf>
    <xf numFmtId="0" fontId="4" fillId="0" borderId="71" xfId="0" applyFont="1" applyBorder="1" applyAlignment="1" applyProtection="1">
      <alignment vertical="center"/>
    </xf>
    <xf numFmtId="0" fontId="4" fillId="0" borderId="54" xfId="0" applyFont="1" applyBorder="1" applyAlignment="1" applyProtection="1">
      <alignment vertical="center"/>
    </xf>
    <xf numFmtId="0" fontId="4" fillId="0" borderId="74" xfId="0" applyFont="1" applyBorder="1" applyAlignment="1" applyProtection="1">
      <alignment vertical="center"/>
    </xf>
    <xf numFmtId="0" fontId="0" fillId="0" borderId="35" xfId="0" applyBorder="1" applyAlignment="1" applyProtection="1">
      <alignment vertical="center"/>
    </xf>
    <xf numFmtId="0" fontId="4" fillId="0" borderId="31" xfId="0" applyFont="1" applyBorder="1" applyAlignment="1" applyProtection="1">
      <alignment horizontal="center" vertical="center" shrinkToFit="1"/>
    </xf>
    <xf numFmtId="0" fontId="0" fillId="0" borderId="27" xfId="0" applyBorder="1" applyAlignment="1" applyProtection="1">
      <alignment horizontal="center" vertical="center" shrinkToFit="1"/>
    </xf>
    <xf numFmtId="0" fontId="5" fillId="0" borderId="31"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5" fillId="0" borderId="27" xfId="0" applyFont="1" applyBorder="1" applyAlignment="1" applyProtection="1">
      <alignment horizontal="center" vertical="center" shrinkToFit="1"/>
    </xf>
    <xf numFmtId="0" fontId="4" fillId="0" borderId="9" xfId="0" applyFont="1" applyBorder="1" applyAlignment="1" applyProtection="1">
      <alignment horizontal="center" vertical="center"/>
    </xf>
    <xf numFmtId="0" fontId="0" fillId="0" borderId="24" xfId="0" applyBorder="1" applyAlignment="1" applyProtection="1">
      <alignment horizontal="center" vertical="center"/>
    </xf>
    <xf numFmtId="0" fontId="4" fillId="0" borderId="21" xfId="0" applyFont="1" applyBorder="1" applyAlignment="1" applyProtection="1">
      <alignment horizontal="center" vertical="center"/>
    </xf>
    <xf numFmtId="0" fontId="0" fillId="0" borderId="21" xfId="0" applyBorder="1" applyAlignment="1" applyProtection="1"/>
    <xf numFmtId="0" fontId="0" fillId="0" borderId="23" xfId="0" applyBorder="1" applyAlignment="1" applyProtection="1"/>
    <xf numFmtId="0" fontId="4" fillId="0" borderId="23"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3" xfId="0" applyFont="1" applyBorder="1" applyAlignment="1" applyProtection="1">
      <alignment horizontal="center" vertical="center" shrinkToFit="1"/>
    </xf>
    <xf numFmtId="0" fontId="0" fillId="0" borderId="0" xfId="0" applyBorder="1" applyAlignment="1" applyProtection="1">
      <alignment horizontal="center" vertical="center"/>
    </xf>
    <xf numFmtId="0" fontId="4" fillId="0" borderId="24" xfId="0" applyFont="1" applyBorder="1" applyAlignment="1" applyProtection="1">
      <alignment horizontal="center" vertical="center" shrinkToFit="1"/>
    </xf>
    <xf numFmtId="0" fontId="4" fillId="0" borderId="19" xfId="0" applyFont="1" applyBorder="1" applyAlignment="1" applyProtection="1">
      <alignment horizontal="center" vertical="center"/>
    </xf>
    <xf numFmtId="0" fontId="0" fillId="0" borderId="30" xfId="0" applyBorder="1" applyAlignment="1" applyProtection="1">
      <alignment horizontal="center" vertical="center"/>
    </xf>
    <xf numFmtId="0" fontId="4" fillId="0" borderId="75" xfId="0" applyFont="1" applyBorder="1" applyAlignment="1" applyProtection="1">
      <alignment horizontal="center" vertical="center"/>
    </xf>
    <xf numFmtId="0" fontId="0" fillId="0" borderId="20" xfId="0" applyBorder="1" applyAlignment="1" applyProtection="1">
      <alignment horizontal="center" vertical="center"/>
    </xf>
    <xf numFmtId="0" fontId="4" fillId="0" borderId="25" xfId="0" applyFont="1" applyBorder="1" applyAlignment="1" applyProtection="1">
      <alignment horizontal="center" vertical="center"/>
    </xf>
    <xf numFmtId="0" fontId="4" fillId="0" borderId="20" xfId="0" applyFont="1" applyBorder="1" applyAlignment="1" applyProtection="1">
      <alignment horizontal="center" vertical="center"/>
    </xf>
    <xf numFmtId="0" fontId="10" fillId="0" borderId="23" xfId="0" applyFont="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5" xfId="0" applyFont="1" applyBorder="1" applyAlignment="1" applyProtection="1">
      <alignment horizontal="center" vertical="center"/>
    </xf>
    <xf numFmtId="0" fontId="8" fillId="0" borderId="0" xfId="0" applyFont="1" applyBorder="1" applyAlignment="1" applyProtection="1">
      <alignment horizontal="center" vertical="center" shrinkToFit="1"/>
    </xf>
    <xf numFmtId="0" fontId="0" fillId="0" borderId="0" xfId="0" applyAlignment="1" applyProtection="1">
      <alignment horizontal="center" vertical="center" shrinkToFit="1"/>
    </xf>
    <xf numFmtId="0" fontId="8" fillId="0" borderId="12" xfId="0" applyFont="1" applyBorder="1" applyAlignment="1" applyProtection="1">
      <alignment horizontal="center" vertical="center"/>
    </xf>
    <xf numFmtId="0" fontId="4" fillId="0" borderId="16" xfId="0" applyFont="1" applyBorder="1" applyAlignment="1" applyProtection="1">
      <alignment horizontal="center" vertical="center" shrinkToFit="1"/>
    </xf>
    <xf numFmtId="0" fontId="0" fillId="0" borderId="18" xfId="0" applyBorder="1" applyAlignment="1" applyProtection="1">
      <alignment horizontal="center" vertical="center" shrinkToFit="1"/>
    </xf>
    <xf numFmtId="0" fontId="6" fillId="0" borderId="19" xfId="0" applyFont="1" applyBorder="1" applyAlignment="1" applyProtection="1">
      <alignment horizontal="center" vertical="center"/>
    </xf>
    <xf numFmtId="0" fontId="6" fillId="0" borderId="25" xfId="0" applyFont="1" applyBorder="1" applyAlignment="1" applyProtection="1"/>
    <xf numFmtId="0" fontId="6" fillId="0" borderId="12" xfId="0" applyFont="1" applyBorder="1" applyAlignment="1" applyProtection="1"/>
    <xf numFmtId="0" fontId="6" fillId="0" borderId="24" xfId="0" applyFont="1" applyBorder="1" applyAlignment="1" applyProtection="1"/>
    <xf numFmtId="0" fontId="0" fillId="0" borderId="12" xfId="0" applyBorder="1" applyAlignment="1" applyProtection="1"/>
    <xf numFmtId="0" fontId="0" fillId="0" borderId="24" xfId="0" applyBorder="1" applyAlignment="1" applyProtection="1"/>
    <xf numFmtId="0" fontId="0" fillId="0" borderId="13" xfId="0" applyBorder="1" applyAlignment="1" applyProtection="1"/>
    <xf numFmtId="0" fontId="0" fillId="0" borderId="15" xfId="0" applyBorder="1" applyAlignment="1" applyProtection="1"/>
    <xf numFmtId="0" fontId="0" fillId="0" borderId="17" xfId="0" applyBorder="1" applyAlignment="1" applyProtection="1">
      <alignment horizontal="center" vertical="center" shrinkToFit="1"/>
    </xf>
    <xf numFmtId="0" fontId="0" fillId="0" borderId="25" xfId="0" applyBorder="1" applyAlignment="1" applyProtection="1">
      <alignment horizontal="center" vertical="center"/>
    </xf>
    <xf numFmtId="0" fontId="0" fillId="0" borderId="13" xfId="0" applyBorder="1" applyAlignment="1" applyProtection="1">
      <alignment horizontal="center" vertical="center"/>
    </xf>
    <xf numFmtId="0" fontId="0" fillId="0" borderId="11" xfId="0" applyBorder="1" applyAlignment="1" applyProtection="1">
      <alignment horizontal="center" vertical="center"/>
    </xf>
    <xf numFmtId="0" fontId="0" fillId="0" borderId="15" xfId="0" applyBorder="1" applyAlignment="1" applyProtection="1">
      <alignment horizontal="center" vertical="center"/>
    </xf>
    <xf numFmtId="0" fontId="9" fillId="0" borderId="0" xfId="0" applyFont="1" applyBorder="1" applyAlignment="1" applyProtection="1">
      <alignment vertical="center" shrinkToFit="1"/>
    </xf>
    <xf numFmtId="0" fontId="4" fillId="0" borderId="24" xfId="0" applyFont="1" applyBorder="1" applyAlignment="1" applyProtection="1">
      <alignment horizontal="center" vertical="center"/>
    </xf>
    <xf numFmtId="0" fontId="6" fillId="0" borderId="12" xfId="0" applyFont="1" applyBorder="1" applyAlignment="1" applyProtection="1">
      <alignment horizontal="center" vertical="center"/>
    </xf>
    <xf numFmtId="0" fontId="4" fillId="0" borderId="11" xfId="0" applyFont="1" applyBorder="1" applyAlignment="1" applyProtection="1">
      <alignment horizontal="center" vertical="center"/>
    </xf>
    <xf numFmtId="0" fontId="19" fillId="0" borderId="20" xfId="0" applyFont="1" applyBorder="1" applyAlignment="1" applyProtection="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6" fillId="0" borderId="0" xfId="0" applyFont="1" applyAlignment="1" applyProtection="1">
      <alignment horizontal="center" vertical="center"/>
    </xf>
    <xf numFmtId="0" fontId="7" fillId="0" borderId="0" xfId="0" applyFont="1" applyAlignment="1" applyProtection="1">
      <alignment horizontal="center" vertical="center"/>
    </xf>
    <xf numFmtId="49" fontId="6" fillId="0" borderId="7" xfId="0" applyNumberFormat="1" applyFont="1" applyBorder="1" applyAlignment="1" applyProtection="1">
      <alignment horizontal="center" vertical="center" shrinkToFit="1"/>
    </xf>
    <xf numFmtId="49" fontId="6" fillId="0" borderId="2" xfId="0" applyNumberFormat="1" applyFont="1" applyBorder="1" applyAlignment="1" applyProtection="1">
      <alignment horizontal="center" vertical="center" shrinkToFit="1"/>
    </xf>
    <xf numFmtId="49" fontId="0" fillId="0" borderId="2" xfId="0" applyNumberFormat="1" applyBorder="1" applyAlignment="1" applyProtection="1">
      <alignment horizontal="center" vertical="center" shrinkToFit="1"/>
    </xf>
    <xf numFmtId="0" fontId="0" fillId="0" borderId="29" xfId="0" applyBorder="1" applyAlignment="1" applyProtection="1">
      <alignment horizontal="center" vertical="center"/>
    </xf>
    <xf numFmtId="49" fontId="6" fillId="0" borderId="8" xfId="0" applyNumberFormat="1" applyFont="1" applyBorder="1" applyAlignment="1" applyProtection="1">
      <alignment horizontal="center" vertical="center" shrinkToFit="1"/>
    </xf>
    <xf numFmtId="49" fontId="6" fillId="0" borderId="4" xfId="0" applyNumberFormat="1" applyFont="1" applyBorder="1" applyAlignment="1" applyProtection="1">
      <alignment horizontal="center" vertical="center" shrinkToFit="1"/>
    </xf>
    <xf numFmtId="49" fontId="0" fillId="0" borderId="4" xfId="0" applyNumberFormat="1" applyBorder="1" applyAlignment="1" applyProtection="1">
      <alignment horizontal="center" vertical="center" shrinkToFit="1"/>
    </xf>
    <xf numFmtId="0" fontId="0" fillId="0" borderId="45" xfId="0" applyBorder="1" applyAlignment="1" applyProtection="1">
      <alignment horizontal="center" vertical="center"/>
    </xf>
    <xf numFmtId="0" fontId="0" fillId="0" borderId="7"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29" xfId="0" applyFont="1" applyBorder="1" applyAlignment="1" applyProtection="1">
      <alignment horizontal="center" vertical="center"/>
    </xf>
    <xf numFmtId="0" fontId="0" fillId="0" borderId="8" xfId="0" applyFont="1" applyBorder="1" applyAlignment="1" applyProtection="1">
      <alignment horizontal="center" vertical="center"/>
    </xf>
    <xf numFmtId="0" fontId="1" fillId="0" borderId="45"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2" xfId="0" applyBorder="1" applyAlignment="1" applyProtection="1">
      <alignment horizontal="center" vertical="center"/>
    </xf>
    <xf numFmtId="0" fontId="9" fillId="0" borderId="7" xfId="0" applyFont="1" applyBorder="1" applyAlignment="1" applyProtection="1">
      <alignment horizontal="center" vertical="center" wrapText="1" shrinkToFit="1"/>
    </xf>
    <xf numFmtId="0" fontId="9" fillId="0" borderId="2" xfId="0" applyFont="1" applyBorder="1" applyAlignment="1" applyProtection="1">
      <alignment horizontal="center" vertical="center" wrapText="1" shrinkToFit="1"/>
    </xf>
    <xf numFmtId="0" fontId="9" fillId="0" borderId="5" xfId="0" applyFont="1" applyBorder="1" applyAlignment="1" applyProtection="1">
      <alignment horizontal="center" vertical="center" wrapText="1" shrinkToFit="1"/>
    </xf>
    <xf numFmtId="0" fontId="9" fillId="0" borderId="12" xfId="0" applyFont="1" applyBorder="1" applyAlignment="1" applyProtection="1">
      <alignment horizontal="center" vertical="center" wrapText="1" shrinkToFit="1"/>
    </xf>
    <xf numFmtId="0" fontId="9" fillId="0" borderId="0" xfId="0" applyFont="1" applyAlignment="1" applyProtection="1">
      <alignment horizontal="center" vertical="center" wrapText="1" shrinkToFit="1"/>
    </xf>
    <xf numFmtId="0" fontId="9" fillId="0" borderId="24" xfId="0" applyFont="1" applyBorder="1" applyAlignment="1" applyProtection="1">
      <alignment horizontal="center" vertical="center" wrapText="1" shrinkToFit="1"/>
    </xf>
    <xf numFmtId="0" fontId="9" fillId="0" borderId="13" xfId="0" applyFont="1" applyBorder="1" applyAlignment="1" applyProtection="1">
      <alignment horizontal="center" vertical="center" wrapText="1" shrinkToFit="1"/>
    </xf>
    <xf numFmtId="0" fontId="9" fillId="0" borderId="11" xfId="0" applyFont="1" applyBorder="1" applyAlignment="1" applyProtection="1">
      <alignment horizontal="center" vertical="center" wrapText="1" shrinkToFit="1"/>
    </xf>
    <xf numFmtId="0" fontId="9" fillId="0" borderId="15" xfId="0" applyFont="1" applyBorder="1" applyAlignment="1" applyProtection="1">
      <alignment horizontal="center" vertical="center" wrapText="1" shrinkToFit="1"/>
    </xf>
    <xf numFmtId="0" fontId="5" fillId="0" borderId="51" xfId="0" applyFont="1" applyBorder="1" applyAlignment="1" applyProtection="1">
      <alignment horizontal="center" vertical="center" wrapText="1" shrinkToFit="1"/>
    </xf>
    <xf numFmtId="0" fontId="5" fillId="0" borderId="17"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vertical="center" shrinkToFit="1"/>
    </xf>
    <xf numFmtId="0" fontId="0" fillId="0" borderId="27" xfId="0" applyBorder="1" applyAlignment="1" applyProtection="1">
      <alignment horizontal="center" vertical="center"/>
    </xf>
    <xf numFmtId="0" fontId="4" fillId="0" borderId="27" xfId="0" applyFont="1" applyBorder="1" applyAlignment="1" applyProtection="1">
      <alignment horizontal="center" vertical="center"/>
    </xf>
    <xf numFmtId="0" fontId="13" fillId="0" borderId="31" xfId="0" applyFont="1" applyBorder="1" applyAlignment="1">
      <alignment horizontal="center"/>
    </xf>
    <xf numFmtId="0" fontId="13" fillId="0" borderId="21" xfId="0" applyFont="1" applyBorder="1" applyAlignment="1">
      <alignment horizontal="center"/>
    </xf>
    <xf numFmtId="0" fontId="13" fillId="0" borderId="23" xfId="0" applyFont="1" applyBorder="1" applyAlignment="1">
      <alignment horizontal="center"/>
    </xf>
    <xf numFmtId="0" fontId="13" fillId="0" borderId="22" xfId="0" applyFont="1" applyBorder="1" applyAlignment="1">
      <alignment horizontal="center" vertical="center"/>
    </xf>
    <xf numFmtId="0" fontId="13" fillId="0" borderId="19"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12" xfId="0" applyFont="1" applyBorder="1" applyAlignment="1">
      <alignment horizontal="center" vertical="center" textRotation="255"/>
    </xf>
    <xf numFmtId="0" fontId="13" fillId="0" borderId="24" xfId="0" applyFont="1" applyBorder="1" applyAlignment="1">
      <alignment horizontal="center" vertical="center" textRotation="255"/>
    </xf>
    <xf numFmtId="0" fontId="13" fillId="0" borderId="13"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5"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4" fillId="3" borderId="11" xfId="0" applyFont="1" applyFill="1" applyBorder="1" applyAlignment="1" applyProtection="1">
      <alignment horizontal="right" vertical="center" shrinkToFit="1"/>
      <protection locked="0"/>
    </xf>
    <xf numFmtId="0" fontId="7"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4" fillId="4"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0" fillId="3" borderId="7" xfId="0"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xf>
    <xf numFmtId="0" fontId="0" fillId="3" borderId="29" xfId="0" applyFont="1" applyFill="1" applyBorder="1" applyAlignment="1" applyProtection="1">
      <alignment horizontal="center" vertical="center"/>
      <protection locked="0"/>
    </xf>
    <xf numFmtId="0" fontId="0" fillId="3" borderId="45"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6" fillId="3" borderId="7" xfId="0" applyNumberFormat="1" applyFont="1" applyFill="1" applyBorder="1" applyAlignment="1" applyProtection="1">
      <alignment horizontal="center" vertical="center" shrinkToFit="1"/>
      <protection locked="0"/>
    </xf>
    <xf numFmtId="0" fontId="6" fillId="3" borderId="2" xfId="0" applyNumberFormat="1" applyFont="1" applyFill="1" applyBorder="1" applyAlignment="1" applyProtection="1">
      <alignment horizontal="center" vertical="center" shrinkToFit="1"/>
      <protection locked="0"/>
    </xf>
    <xf numFmtId="0" fontId="0" fillId="3" borderId="2" xfId="0" applyNumberFormat="1" applyFont="1" applyFill="1" applyBorder="1" applyAlignment="1" applyProtection="1">
      <alignment horizontal="center" vertical="center" shrinkToFit="1"/>
      <protection locked="0"/>
    </xf>
    <xf numFmtId="0" fontId="0" fillId="3" borderId="29" xfId="0" applyNumberFormat="1" applyFont="1" applyFill="1" applyBorder="1" applyAlignment="1" applyProtection="1">
      <alignment horizontal="center" vertical="center"/>
      <protection locked="0"/>
    </xf>
    <xf numFmtId="0" fontId="6" fillId="3" borderId="8" xfId="0" applyNumberFormat="1" applyFont="1" applyFill="1" applyBorder="1" applyAlignment="1" applyProtection="1">
      <alignment horizontal="center" vertical="center" shrinkToFit="1"/>
      <protection locked="0"/>
    </xf>
    <xf numFmtId="0" fontId="6" fillId="3" borderId="4" xfId="0" applyNumberFormat="1" applyFont="1" applyFill="1" applyBorder="1" applyAlignment="1" applyProtection="1">
      <alignment horizontal="center" vertical="center" shrinkToFit="1"/>
      <protection locked="0"/>
    </xf>
    <xf numFmtId="0" fontId="0" fillId="3" borderId="4" xfId="0" applyNumberFormat="1" applyFont="1" applyFill="1" applyBorder="1" applyAlignment="1" applyProtection="1">
      <alignment horizontal="center" vertical="center" shrinkToFit="1"/>
      <protection locked="0"/>
    </xf>
    <xf numFmtId="0" fontId="0" fillId="3" borderId="45"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8"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13" fillId="0" borderId="65"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72" xfId="0" applyFont="1" applyBorder="1" applyAlignment="1">
      <alignment horizontal="center" vertical="center" wrapText="1"/>
    </xf>
    <xf numFmtId="0" fontId="8" fillId="0" borderId="7" xfId="0" applyFont="1" applyBorder="1" applyAlignment="1" applyProtection="1">
      <alignment horizontal="center" vertical="center" wrapText="1" shrinkToFit="1"/>
    </xf>
    <xf numFmtId="0" fontId="8" fillId="0" borderId="2" xfId="0" applyFont="1" applyBorder="1" applyAlignment="1" applyProtection="1">
      <alignment horizontal="center" vertical="center" wrapText="1" shrinkToFit="1"/>
    </xf>
    <xf numFmtId="0" fontId="8" fillId="0" borderId="5" xfId="0" applyFont="1" applyBorder="1" applyAlignment="1" applyProtection="1">
      <alignment horizontal="center" vertical="center" wrapText="1" shrinkToFit="1"/>
    </xf>
    <xf numFmtId="0" fontId="8" fillId="0" borderId="12" xfId="0" applyFont="1" applyBorder="1" applyAlignment="1" applyProtection="1">
      <alignment horizontal="center" vertical="center" wrapText="1" shrinkToFit="1"/>
    </xf>
    <xf numFmtId="0" fontId="8" fillId="0" borderId="0" xfId="0" applyFont="1" applyBorder="1" applyAlignment="1" applyProtection="1">
      <alignment horizontal="center" vertical="center" wrapText="1" shrinkToFit="1"/>
    </xf>
    <xf numFmtId="0" fontId="8" fillId="0" borderId="24" xfId="0" applyFont="1" applyBorder="1" applyAlignment="1" applyProtection="1">
      <alignment horizontal="center" vertical="center" wrapText="1" shrinkToFit="1"/>
    </xf>
    <xf numFmtId="0" fontId="8" fillId="0" borderId="13" xfId="0" applyFont="1" applyBorder="1" applyAlignment="1" applyProtection="1">
      <alignment horizontal="center" vertical="center" wrapText="1" shrinkToFit="1"/>
    </xf>
    <xf numFmtId="0" fontId="8" fillId="0" borderId="11" xfId="0" applyFont="1" applyBorder="1" applyAlignment="1" applyProtection="1">
      <alignment horizontal="center" vertical="center" wrapText="1" shrinkToFit="1"/>
    </xf>
    <xf numFmtId="0" fontId="8" fillId="0" borderId="15" xfId="0" applyFont="1" applyBorder="1" applyAlignment="1" applyProtection="1">
      <alignment horizontal="center" vertical="center" wrapText="1" shrinkToFit="1"/>
    </xf>
    <xf numFmtId="0" fontId="4" fillId="3" borderId="0" xfId="0" applyFont="1" applyFill="1" applyBorder="1" applyAlignment="1" applyProtection="1">
      <alignment vertical="center" shrinkToFit="1"/>
      <protection locked="0"/>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177" fontId="4" fillId="3" borderId="11" xfId="0" applyNumberFormat="1" applyFont="1" applyFill="1" applyBorder="1" applyAlignment="1" applyProtection="1">
      <alignment horizontal="left" vertical="center" shrinkToFit="1"/>
      <protection locked="0"/>
    </xf>
    <xf numFmtId="0" fontId="4" fillId="3" borderId="12"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19" fillId="0" borderId="20" xfId="0" applyNumberFormat="1" applyFont="1" applyBorder="1" applyAlignment="1" applyProtection="1">
      <alignment horizontal="center" vertical="center"/>
    </xf>
    <xf numFmtId="0" fontId="4" fillId="4" borderId="20" xfId="0" applyFont="1" applyFill="1" applyBorder="1" applyAlignment="1" applyProtection="1">
      <alignment horizontal="center" vertical="center"/>
      <protection locked="0"/>
    </xf>
    <xf numFmtId="0" fontId="6" fillId="8" borderId="19" xfId="0" applyFont="1" applyFill="1" applyBorder="1" applyAlignment="1" applyProtection="1">
      <alignment horizontal="center" vertical="center"/>
    </xf>
    <xf numFmtId="0" fontId="6" fillId="8" borderId="25" xfId="0" applyFont="1" applyFill="1" applyBorder="1" applyAlignment="1" applyProtection="1"/>
    <xf numFmtId="0" fontId="6" fillId="8" borderId="12" xfId="0" applyFont="1" applyFill="1" applyBorder="1" applyAlignment="1" applyProtection="1"/>
    <xf numFmtId="0" fontId="6" fillId="8" borderId="24" xfId="0" applyFont="1" applyFill="1" applyBorder="1" applyAlignment="1" applyProtection="1"/>
    <xf numFmtId="0" fontId="0" fillId="8" borderId="12" xfId="0" applyFill="1" applyBorder="1" applyAlignment="1" applyProtection="1"/>
    <xf numFmtId="0" fontId="0" fillId="8" borderId="24" xfId="0" applyFill="1" applyBorder="1" applyAlignment="1" applyProtection="1"/>
    <xf numFmtId="0" fontId="0" fillId="8" borderId="13" xfId="0" applyFill="1" applyBorder="1" applyAlignment="1" applyProtection="1"/>
    <xf numFmtId="0" fontId="0" fillId="8" borderId="15" xfId="0" applyFill="1" applyBorder="1" applyAlignment="1" applyProtection="1"/>
    <xf numFmtId="0" fontId="4" fillId="3" borderId="16" xfId="0" applyFont="1" applyFill="1" applyBorder="1" applyAlignment="1" applyProtection="1">
      <alignment horizontal="center" vertical="center" shrinkToFit="1"/>
      <protection locked="0"/>
    </xf>
    <xf numFmtId="0" fontId="0" fillId="3" borderId="17" xfId="0" applyFill="1" applyBorder="1" applyAlignment="1" applyProtection="1">
      <alignment horizontal="center" vertical="center" shrinkToFit="1"/>
      <protection locked="0"/>
    </xf>
    <xf numFmtId="0" fontId="13" fillId="0" borderId="67" xfId="0" applyFont="1" applyBorder="1" applyAlignment="1">
      <alignment horizontal="center" vertical="center"/>
    </xf>
    <xf numFmtId="0" fontId="13" fillId="0" borderId="72" xfId="0" applyFont="1" applyBorder="1" applyAlignment="1">
      <alignment horizontal="center" vertical="center"/>
    </xf>
    <xf numFmtId="0" fontId="9" fillId="6" borderId="0" xfId="0" applyFont="1" applyFill="1" applyBorder="1" applyAlignment="1" applyProtection="1">
      <alignment vertical="center" shrinkToFit="1"/>
      <protection locked="0"/>
    </xf>
    <xf numFmtId="0" fontId="4" fillId="4" borderId="12"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locked="0"/>
    </xf>
    <xf numFmtId="0" fontId="6" fillId="8" borderId="12" xfId="0" applyFont="1" applyFill="1" applyBorder="1" applyAlignment="1" applyProtection="1">
      <alignment horizontal="center" vertical="center"/>
    </xf>
    <xf numFmtId="0" fontId="0" fillId="3" borderId="18" xfId="0" applyFill="1" applyBorder="1" applyAlignment="1" applyProtection="1">
      <alignment horizontal="center" vertical="center" shrinkToFit="1"/>
      <protection locked="0"/>
    </xf>
    <xf numFmtId="0" fontId="8" fillId="6" borderId="0" xfId="0" applyFont="1" applyFill="1" applyBorder="1" applyAlignment="1" applyProtection="1">
      <alignment horizontal="center" vertical="center" shrinkToFit="1"/>
      <protection locked="0"/>
    </xf>
    <xf numFmtId="0" fontId="0" fillId="6" borderId="0" xfId="0" applyFill="1" applyBorder="1" applyAlignment="1" applyProtection="1">
      <alignment horizontal="center" vertical="center" shrinkToFit="1"/>
      <protection locked="0"/>
    </xf>
    <xf numFmtId="0" fontId="4" fillId="3" borderId="92" xfId="0" applyFont="1" applyFill="1" applyBorder="1" applyAlignment="1" applyProtection="1">
      <alignment vertical="center"/>
      <protection locked="0"/>
    </xf>
    <xf numFmtId="0" fontId="0" fillId="3" borderId="93" xfId="0" applyFill="1" applyBorder="1" applyAlignment="1" applyProtection="1">
      <alignment vertical="center"/>
      <protection locked="0"/>
    </xf>
    <xf numFmtId="0" fontId="4" fillId="3" borderId="93" xfId="0" applyFont="1" applyFill="1" applyBorder="1" applyAlignment="1" applyProtection="1">
      <alignment vertical="center"/>
      <protection locked="0"/>
    </xf>
    <xf numFmtId="0" fontId="4" fillId="6" borderId="31" xfId="0" applyFont="1" applyFill="1" applyBorder="1" applyAlignment="1" applyProtection="1">
      <alignment vertical="center"/>
      <protection locked="0"/>
    </xf>
    <xf numFmtId="0" fontId="0" fillId="6" borderId="21" xfId="0" applyFill="1" applyBorder="1" applyAlignment="1" applyProtection="1">
      <alignment vertical="center"/>
      <protection locked="0"/>
    </xf>
    <xf numFmtId="0" fontId="4" fillId="3" borderId="31" xfId="0"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4" fillId="3" borderId="94" xfId="0" applyFont="1" applyFill="1" applyBorder="1" applyAlignment="1" applyProtection="1">
      <alignment vertical="center"/>
      <protection locked="0"/>
    </xf>
    <xf numFmtId="0" fontId="4" fillId="5" borderId="88"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0" fontId="4" fillId="5" borderId="95"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4" fillId="3" borderId="31" xfId="0" applyFont="1" applyFill="1" applyBorder="1" applyAlignment="1" applyProtection="1">
      <alignment vertical="center" shrinkToFit="1"/>
      <protection locked="0"/>
    </xf>
    <xf numFmtId="0" fontId="4" fillId="3" borderId="21" xfId="0" applyFont="1" applyFill="1" applyBorder="1" applyAlignment="1" applyProtection="1">
      <alignment vertical="center" shrinkToFit="1"/>
      <protection locked="0"/>
    </xf>
    <xf numFmtId="0" fontId="4" fillId="3" borderId="23" xfId="0" applyFont="1" applyFill="1" applyBorder="1" applyAlignment="1" applyProtection="1">
      <alignment vertical="center" shrinkToFit="1"/>
      <protection locked="0"/>
    </xf>
    <xf numFmtId="0" fontId="4" fillId="8" borderId="31" xfId="0" applyFont="1" applyFill="1" applyBorder="1" applyAlignment="1" applyProtection="1">
      <alignment vertical="center"/>
    </xf>
    <xf numFmtId="0" fontId="0" fillId="8" borderId="21" xfId="0" applyFill="1" applyBorder="1" applyAlignment="1" applyProtection="1">
      <alignment vertical="center"/>
    </xf>
    <xf numFmtId="0" fontId="0" fillId="8" borderId="23" xfId="0" applyFill="1" applyBorder="1" applyAlignment="1" applyProtection="1">
      <alignment vertical="center"/>
    </xf>
    <xf numFmtId="0" fontId="4" fillId="3" borderId="23" xfId="0" applyFont="1" applyFill="1" applyBorder="1" applyAlignment="1" applyProtection="1">
      <alignment vertical="center"/>
      <protection locked="0"/>
    </xf>
    <xf numFmtId="0" fontId="4" fillId="8" borderId="31" xfId="0" applyFont="1" applyFill="1" applyBorder="1" applyAlignment="1" applyProtection="1">
      <alignment horizontal="center" vertical="center"/>
    </xf>
    <xf numFmtId="0" fontId="0" fillId="8" borderId="21" xfId="0" applyFill="1" applyBorder="1" applyAlignment="1" applyProtection="1">
      <alignment horizontal="center" vertical="center"/>
    </xf>
    <xf numFmtId="0" fontId="0" fillId="8" borderId="23" xfId="0" applyFill="1" applyBorder="1" applyAlignment="1" applyProtection="1">
      <alignment horizontal="center" vertical="center"/>
    </xf>
    <xf numFmtId="0" fontId="0" fillId="3" borderId="21" xfId="0" applyFill="1" applyBorder="1" applyAlignment="1" applyProtection="1">
      <alignment horizontal="center" vertical="center"/>
      <protection locked="0"/>
    </xf>
    <xf numFmtId="0" fontId="4" fillId="3" borderId="31" xfId="0" applyFont="1"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4" fillId="3" borderId="28"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shrinkToFit="1"/>
      <protection locked="0"/>
    </xf>
    <xf numFmtId="0" fontId="4" fillId="3" borderId="73" xfId="0" applyFont="1" applyFill="1" applyBorder="1" applyAlignment="1" applyProtection="1">
      <alignment vertical="center" shrinkToFit="1"/>
      <protection locked="0"/>
    </xf>
    <xf numFmtId="0" fontId="0" fillId="3" borderId="21" xfId="0" applyFill="1" applyBorder="1" applyAlignment="1" applyProtection="1">
      <alignment vertical="center" shrinkToFit="1"/>
      <protection locked="0"/>
    </xf>
    <xf numFmtId="0" fontId="0" fillId="3" borderId="23" xfId="0" applyFill="1" applyBorder="1" applyAlignment="1" applyProtection="1">
      <alignment vertical="center" shrinkToFit="1"/>
      <protection locked="0"/>
    </xf>
    <xf numFmtId="0" fontId="0" fillId="3" borderId="27" xfId="0" applyFill="1" applyBorder="1" applyAlignment="1" applyProtection="1">
      <alignment vertical="center" shrinkToFit="1"/>
      <protection locked="0"/>
    </xf>
    <xf numFmtId="0" fontId="4" fillId="3" borderId="49" xfId="0" applyFont="1" applyFill="1" applyBorder="1" applyAlignment="1" applyProtection="1">
      <alignment vertical="center" shrinkToFit="1"/>
      <protection locked="0"/>
    </xf>
    <xf numFmtId="0" fontId="4" fillId="3" borderId="71" xfId="0" applyFont="1" applyFill="1" applyBorder="1" applyAlignment="1" applyProtection="1">
      <alignment vertical="center" shrinkToFit="1"/>
      <protection locked="0"/>
    </xf>
    <xf numFmtId="0" fontId="4" fillId="3" borderId="54" xfId="0" applyFont="1" applyFill="1" applyBorder="1" applyAlignment="1" applyProtection="1">
      <alignment vertical="center" shrinkToFit="1"/>
      <protection locked="0"/>
    </xf>
    <xf numFmtId="0" fontId="0" fillId="3" borderId="71" xfId="0" applyFill="1" applyBorder="1" applyAlignment="1" applyProtection="1">
      <alignment vertical="center" shrinkToFit="1"/>
      <protection locked="0"/>
    </xf>
    <xf numFmtId="0" fontId="0" fillId="3" borderId="79" xfId="0" applyFill="1" applyBorder="1" applyAlignment="1" applyProtection="1">
      <alignment vertical="center" shrinkToFit="1"/>
      <protection locked="0"/>
    </xf>
    <xf numFmtId="0" fontId="0" fillId="3" borderId="35" xfId="0" applyFill="1" applyBorder="1" applyAlignment="1" applyProtection="1">
      <alignment vertical="center" shrinkToFit="1"/>
      <protection locked="0"/>
    </xf>
    <xf numFmtId="0" fontId="0" fillId="3" borderId="78" xfId="0" applyFill="1" applyBorder="1" applyAlignment="1" applyProtection="1">
      <alignment vertical="center" shrinkToFit="1"/>
      <protection locked="0"/>
    </xf>
    <xf numFmtId="0" fontId="4" fillId="3" borderId="74" xfId="0" applyFont="1" applyFill="1" applyBorder="1" applyAlignment="1" applyProtection="1">
      <alignment vertical="center" shrinkToFit="1"/>
      <protection locked="0"/>
    </xf>
    <xf numFmtId="0" fontId="0" fillId="3" borderId="54" xfId="0" applyFill="1" applyBorder="1" applyAlignment="1" applyProtection="1">
      <alignment vertical="center" shrinkToFit="1"/>
      <protection locked="0"/>
    </xf>
    <xf numFmtId="0" fontId="4" fillId="0" borderId="75" xfId="0" applyFont="1" applyFill="1" applyBorder="1" applyAlignment="1" applyProtection="1">
      <alignment horizontal="center" vertical="distributed" textRotation="255" indent="3"/>
    </xf>
    <xf numFmtId="0" fontId="4" fillId="0" borderId="25" xfId="0" applyFont="1" applyFill="1" applyBorder="1" applyAlignment="1" applyProtection="1">
      <alignment horizontal="center" vertical="distributed" textRotation="255" indent="3"/>
    </xf>
    <xf numFmtId="0" fontId="4" fillId="0" borderId="9" xfId="0" applyFont="1" applyFill="1" applyBorder="1" applyAlignment="1" applyProtection="1">
      <alignment horizontal="center" vertical="distributed" textRotation="255" indent="3"/>
    </xf>
    <xf numFmtId="0" fontId="4" fillId="0" borderId="24" xfId="0" applyFont="1" applyFill="1" applyBorder="1" applyAlignment="1" applyProtection="1">
      <alignment horizontal="center" vertical="distributed" textRotation="255" indent="3"/>
    </xf>
    <xf numFmtId="0" fontId="4" fillId="0" borderId="3" xfId="0" applyFont="1" applyFill="1" applyBorder="1" applyAlignment="1" applyProtection="1">
      <alignment horizontal="center" vertical="distributed" textRotation="255" indent="3"/>
    </xf>
    <xf numFmtId="0" fontId="4" fillId="0" borderId="6" xfId="0" applyFont="1" applyFill="1" applyBorder="1" applyAlignment="1" applyProtection="1">
      <alignment horizontal="center" vertical="distributed" textRotation="255" indent="3"/>
    </xf>
    <xf numFmtId="0" fontId="0" fillId="0" borderId="97" xfId="0" applyBorder="1" applyAlignment="1">
      <alignment horizontal="center"/>
    </xf>
    <xf numFmtId="0" fontId="0" fillId="0" borderId="98" xfId="0" applyBorder="1" applyAlignment="1">
      <alignment horizontal="center"/>
    </xf>
    <xf numFmtId="0" fontId="0" fillId="0" borderId="97" xfId="0" applyBorder="1" applyAlignment="1">
      <alignment horizontal="center" vertical="center"/>
    </xf>
    <xf numFmtId="0" fontId="0" fillId="0" borderId="99" xfId="0" applyBorder="1" applyAlignment="1">
      <alignment horizontal="center" vertical="center"/>
    </xf>
    <xf numFmtId="0" fontId="0" fillId="0" borderId="98" xfId="0" applyBorder="1" applyAlignment="1">
      <alignment horizontal="center" vertical="center"/>
    </xf>
    <xf numFmtId="0" fontId="4" fillId="0" borderId="31" xfId="0" applyFont="1" applyFill="1" applyBorder="1" applyAlignment="1" applyProtection="1">
      <alignment vertical="center" shrinkToFit="1"/>
    </xf>
    <xf numFmtId="0" fontId="0" fillId="0" borderId="21" xfId="0" applyFill="1" applyBorder="1" applyAlignment="1" applyProtection="1">
      <alignment vertical="center" shrinkToFit="1"/>
    </xf>
    <xf numFmtId="0" fontId="0" fillId="0" borderId="23" xfId="0" applyFill="1" applyBorder="1" applyAlignment="1" applyProtection="1">
      <alignment vertical="center" shrinkToFit="1"/>
    </xf>
    <xf numFmtId="0" fontId="4" fillId="0" borderId="21" xfId="0" applyFont="1" applyFill="1" applyBorder="1" applyAlignment="1" applyProtection="1">
      <alignment vertical="center" shrinkToFit="1"/>
    </xf>
    <xf numFmtId="0" fontId="4" fillId="0" borderId="23" xfId="0" applyFont="1" applyFill="1" applyBorder="1" applyAlignment="1" applyProtection="1">
      <alignment vertical="center" shrinkToFit="1"/>
    </xf>
    <xf numFmtId="0" fontId="4" fillId="0" borderId="73" xfId="0" applyFont="1" applyFill="1" applyBorder="1" applyAlignment="1" applyProtection="1">
      <alignment vertical="center" shrinkToFit="1"/>
    </xf>
    <xf numFmtId="0" fontId="0" fillId="0" borderId="27" xfId="0" applyFill="1" applyBorder="1" applyAlignment="1" applyProtection="1">
      <alignment vertical="center" shrinkToFit="1"/>
    </xf>
    <xf numFmtId="0" fontId="4" fillId="0" borderId="49" xfId="0" applyFont="1" applyFill="1" applyBorder="1" applyAlignment="1" applyProtection="1">
      <alignment vertical="center" shrinkToFit="1"/>
    </xf>
    <xf numFmtId="0" fontId="0" fillId="0" borderId="71" xfId="0" applyFill="1" applyBorder="1" applyAlignment="1" applyProtection="1">
      <alignment vertical="center" shrinkToFit="1"/>
    </xf>
    <xf numFmtId="0" fontId="0" fillId="0" borderId="54" xfId="0" applyFill="1" applyBorder="1" applyAlignment="1" applyProtection="1">
      <alignment vertical="center" shrinkToFit="1"/>
    </xf>
    <xf numFmtId="0" fontId="4" fillId="0" borderId="71" xfId="0" applyFont="1" applyFill="1" applyBorder="1" applyAlignment="1" applyProtection="1">
      <alignment vertical="center" shrinkToFit="1"/>
    </xf>
    <xf numFmtId="0" fontId="4" fillId="0" borderId="54" xfId="0" applyFont="1" applyFill="1" applyBorder="1" applyAlignment="1" applyProtection="1">
      <alignment vertical="center" shrinkToFit="1"/>
    </xf>
    <xf numFmtId="0" fontId="4" fillId="0" borderId="74" xfId="0" applyFont="1" applyFill="1" applyBorder="1" applyAlignment="1" applyProtection="1">
      <alignment vertical="center" shrinkToFit="1"/>
    </xf>
    <xf numFmtId="0" fontId="0" fillId="0" borderId="35" xfId="0" applyFill="1" applyBorder="1" applyAlignment="1" applyProtection="1">
      <alignment vertical="center" shrinkToFit="1"/>
    </xf>
    <xf numFmtId="0" fontId="4" fillId="0" borderId="31"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31" xfId="0" applyFont="1"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23" xfId="0" applyFill="1" applyBorder="1" applyAlignment="1" applyProtection="1">
      <alignment horizontal="center" vertical="center"/>
    </xf>
    <xf numFmtId="0" fontId="4" fillId="0" borderId="31" xfId="0" applyFont="1" applyFill="1" applyBorder="1" applyAlignment="1" applyProtection="1">
      <alignment horizontal="center" vertical="center" shrinkToFit="1"/>
    </xf>
    <xf numFmtId="0" fontId="0" fillId="0" borderId="27" xfId="0" applyFill="1" applyBorder="1" applyAlignment="1" applyProtection="1">
      <alignment horizontal="center" vertical="center" shrinkToFit="1"/>
    </xf>
    <xf numFmtId="0" fontId="4" fillId="0" borderId="21" xfId="0" applyFont="1" applyFill="1" applyBorder="1" applyAlignment="1" applyProtection="1">
      <alignment horizontal="center" vertical="center"/>
    </xf>
    <xf numFmtId="0" fontId="0" fillId="0" borderId="21" xfId="0" applyFill="1" applyBorder="1" applyAlignment="1" applyProtection="1"/>
    <xf numFmtId="0" fontId="0" fillId="0" borderId="23" xfId="0" applyFill="1" applyBorder="1" applyAlignment="1" applyProtection="1"/>
    <xf numFmtId="0" fontId="4" fillId="0" borderId="23" xfId="0" applyFont="1" applyFill="1" applyBorder="1" applyAlignment="1" applyProtection="1">
      <alignment horizontal="center" vertical="center"/>
    </xf>
    <xf numFmtId="0" fontId="5" fillId="0" borderId="31"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xf>
    <xf numFmtId="0" fontId="4" fillId="0" borderId="23"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4" fillId="0" borderId="12"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4" fillId="0" borderId="12" xfId="0" applyFont="1" applyFill="1" applyBorder="1" applyAlignment="1" applyProtection="1">
      <alignment horizontal="center" vertical="center"/>
    </xf>
    <xf numFmtId="0" fontId="4" fillId="0" borderId="31" xfId="0" applyNumberFormat="1" applyFont="1" applyFill="1" applyBorder="1" applyAlignment="1" applyProtection="1">
      <alignment horizontal="center" vertical="center"/>
    </xf>
    <xf numFmtId="0" fontId="0" fillId="0" borderId="23" xfId="0" applyNumberFormat="1" applyFill="1" applyBorder="1" applyAlignment="1" applyProtection="1">
      <alignment horizontal="center" vertical="center"/>
    </xf>
    <xf numFmtId="0" fontId="0" fillId="0" borderId="21" xfId="0" applyFill="1" applyBorder="1" applyAlignment="1" applyProtection="1">
      <alignment vertical="center"/>
    </xf>
    <xf numFmtId="0" fontId="0" fillId="0" borderId="23" xfId="0" applyFill="1" applyBorder="1" applyAlignment="1" applyProtection="1">
      <alignment vertical="center"/>
    </xf>
    <xf numFmtId="0" fontId="4" fillId="0" borderId="75"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0" fillId="0" borderId="30" xfId="0" applyFill="1" applyBorder="1" applyAlignment="1" applyProtection="1">
      <alignment horizontal="center" vertical="center"/>
    </xf>
    <xf numFmtId="0" fontId="10" fillId="0" borderId="23" xfId="0" applyFont="1" applyFill="1" applyBorder="1" applyAlignment="1" applyProtection="1">
      <alignment horizontal="center" vertical="center" shrinkToFit="1"/>
    </xf>
    <xf numFmtId="0" fontId="4" fillId="0" borderId="20"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1" xfId="0" applyFont="1" applyFill="1" applyBorder="1" applyAlignment="1" applyProtection="1">
      <alignment vertical="center"/>
    </xf>
    <xf numFmtId="0" fontId="0" fillId="0" borderId="27" xfId="0" applyFill="1" applyBorder="1" applyAlignment="1" applyProtection="1">
      <alignment horizontal="center" vertical="center"/>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0" fillId="0" borderId="25"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5" xfId="0"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4" fillId="0" borderId="2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shrinkToFit="1"/>
    </xf>
    <xf numFmtId="0" fontId="8" fillId="0" borderId="12" xfId="0" applyFont="1" applyFill="1" applyBorder="1" applyAlignment="1" applyProtection="1">
      <alignment horizontal="center" vertical="center"/>
    </xf>
    <xf numFmtId="0" fontId="4" fillId="0" borderId="16" xfId="0" applyFont="1" applyFill="1" applyBorder="1" applyAlignment="1" applyProtection="1">
      <alignment horizontal="center" vertical="center" shrinkToFit="1"/>
    </xf>
    <xf numFmtId="0" fontId="0" fillId="0" borderId="18" xfId="0"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0" fillId="0" borderId="24" xfId="0" applyFill="1" applyBorder="1" applyAlignment="1" applyProtection="1">
      <alignment horizontal="center" vertical="center"/>
    </xf>
    <xf numFmtId="0" fontId="19" fillId="0" borderId="20" xfId="0" applyNumberFormat="1" applyFont="1" applyFill="1" applyBorder="1" applyAlignment="1" applyProtection="1">
      <alignment horizontal="center" vertical="center"/>
    </xf>
    <xf numFmtId="0" fontId="0" fillId="0" borderId="17" xfId="0" applyFill="1" applyBorder="1" applyAlignment="1" applyProtection="1">
      <alignment horizontal="center" vertical="center" shrinkToFit="1"/>
    </xf>
    <xf numFmtId="0" fontId="6" fillId="0" borderId="19" xfId="0" applyFont="1" applyFill="1" applyBorder="1" applyAlignment="1" applyProtection="1">
      <alignment horizontal="center" vertical="center"/>
    </xf>
    <xf numFmtId="0" fontId="6" fillId="0" borderId="25" xfId="0" applyFont="1" applyFill="1" applyBorder="1" applyAlignment="1" applyProtection="1"/>
    <xf numFmtId="0" fontId="6" fillId="0" borderId="12" xfId="0" applyFont="1" applyFill="1" applyBorder="1" applyAlignment="1" applyProtection="1">
      <alignment horizontal="center" vertical="center"/>
    </xf>
    <xf numFmtId="0" fontId="6" fillId="0" borderId="24" xfId="0" applyFont="1" applyFill="1" applyBorder="1" applyAlignment="1" applyProtection="1"/>
    <xf numFmtId="0" fontId="0" fillId="0" borderId="12" xfId="0" applyFill="1" applyBorder="1" applyAlignment="1" applyProtection="1"/>
    <xf numFmtId="0" fontId="0" fillId="0" borderId="24" xfId="0" applyFill="1" applyBorder="1" applyAlignment="1" applyProtection="1"/>
    <xf numFmtId="0" fontId="0" fillId="0" borderId="13" xfId="0" applyFill="1" applyBorder="1" applyAlignment="1" applyProtection="1"/>
    <xf numFmtId="0" fontId="0" fillId="0" borderId="15" xfId="0" applyFill="1" applyBorder="1" applyAlignment="1" applyProtection="1"/>
    <xf numFmtId="0" fontId="4" fillId="0" borderId="27" xfId="0" applyFont="1" applyFill="1" applyBorder="1" applyAlignment="1" applyProtection="1">
      <alignment horizontal="center" vertical="center"/>
    </xf>
    <xf numFmtId="0" fontId="6" fillId="0" borderId="12" xfId="0" applyFont="1" applyFill="1" applyBorder="1" applyAlignment="1" applyProtection="1"/>
    <xf numFmtId="0" fontId="4" fillId="0" borderId="24"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0" fillId="0" borderId="2" xfId="0" applyFill="1" applyBorder="1" applyAlignment="1" applyProtection="1">
      <alignment horizontal="center" vertical="center"/>
    </xf>
    <xf numFmtId="0" fontId="9" fillId="0" borderId="0" xfId="0" applyFont="1" applyFill="1" applyBorder="1" applyAlignment="1" applyProtection="1">
      <alignment vertical="center" shrinkToFit="1"/>
    </xf>
    <xf numFmtId="0" fontId="4" fillId="0" borderId="15" xfId="0" applyFont="1" applyFill="1" applyBorder="1" applyAlignment="1" applyProtection="1">
      <alignment horizontal="center" vertical="center"/>
    </xf>
    <xf numFmtId="0" fontId="4" fillId="0" borderId="12"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left" vertical="center" shrinkToFit="1"/>
    </xf>
    <xf numFmtId="0" fontId="5" fillId="0" borderId="51" xfId="0" applyFont="1" applyFill="1" applyBorder="1" applyAlignment="1" applyProtection="1">
      <alignment horizontal="center" vertical="center" wrapText="1" shrinkToFit="1"/>
    </xf>
    <xf numFmtId="0" fontId="5" fillId="0" borderId="17" xfId="0" applyFont="1" applyFill="1" applyBorder="1" applyAlignment="1" applyProtection="1">
      <alignment horizontal="center" vertical="center" wrapText="1" shrinkToFit="1"/>
    </xf>
    <xf numFmtId="0" fontId="5" fillId="0" borderId="18" xfId="0" applyFont="1" applyFill="1" applyBorder="1" applyAlignment="1" applyProtection="1">
      <alignment horizontal="center" vertical="center" wrapText="1" shrinkToFit="1"/>
    </xf>
    <xf numFmtId="0" fontId="4" fillId="0" borderId="0" xfId="0" applyFont="1" applyFill="1" applyBorder="1" applyAlignment="1" applyProtection="1">
      <alignment vertical="center" shrinkToFit="1"/>
    </xf>
    <xf numFmtId="0" fontId="4" fillId="0" borderId="11" xfId="0" applyFont="1" applyFill="1" applyBorder="1" applyAlignment="1" applyProtection="1">
      <alignment horizontal="right" vertical="center" shrinkToFit="1"/>
    </xf>
    <xf numFmtId="0" fontId="7" fillId="0" borderId="0" xfId="0"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shrinkToFit="1"/>
    </xf>
    <xf numFmtId="0" fontId="6" fillId="0" borderId="2" xfId="0" applyNumberFormat="1" applyFon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shrinkToFit="1"/>
    </xf>
    <xf numFmtId="0" fontId="0" fillId="0" borderId="29" xfId="0" applyNumberFormat="1" applyFill="1" applyBorder="1" applyAlignment="1" applyProtection="1">
      <alignment horizontal="center" vertical="center"/>
    </xf>
    <xf numFmtId="0" fontId="6" fillId="0" borderId="8" xfId="0" applyNumberFormat="1" applyFont="1" applyFill="1" applyBorder="1" applyAlignment="1" applyProtection="1">
      <alignment horizontal="center" vertical="center" shrinkToFit="1"/>
    </xf>
    <xf numFmtId="0" fontId="6" fillId="0" borderId="4" xfId="0" applyNumberFormat="1" applyFon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shrinkToFit="1"/>
    </xf>
    <xf numFmtId="0" fontId="0" fillId="0" borderId="45" xfId="0" applyNumberFormat="1"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1" fillId="0" borderId="4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 fillId="0" borderId="20" xfId="0" applyFont="1" applyFill="1" applyBorder="1" applyAlignment="1" applyProtection="1">
      <alignment horizontal="center" vertical="distributed" textRotation="255" indent="3"/>
    </xf>
    <xf numFmtId="0" fontId="4" fillId="0" borderId="0" xfId="0" applyFont="1" applyFill="1" applyBorder="1" applyAlignment="1" applyProtection="1">
      <alignment horizontal="center" vertical="distributed" textRotation="255" indent="3"/>
    </xf>
    <xf numFmtId="0" fontId="4" fillId="0" borderId="4" xfId="0" applyFont="1" applyFill="1" applyBorder="1" applyAlignment="1" applyProtection="1">
      <alignment horizontal="center" vertical="distributed" textRotation="255" indent="3"/>
    </xf>
    <xf numFmtId="0" fontId="4" fillId="0" borderId="8" xfId="0" applyFont="1" applyFill="1" applyBorder="1" applyAlignment="1" applyProtection="1">
      <alignment vertical="center" shrinkToFit="1"/>
    </xf>
    <xf numFmtId="0" fontId="0" fillId="0" borderId="4" xfId="0" applyFill="1" applyBorder="1" applyAlignment="1" applyProtection="1">
      <alignment vertical="center" shrinkToFit="1"/>
    </xf>
    <xf numFmtId="0" fontId="0" fillId="0" borderId="6" xfId="0" applyFill="1" applyBorder="1" applyAlignment="1" applyProtection="1">
      <alignment vertical="center" shrinkToFit="1"/>
    </xf>
    <xf numFmtId="0" fontId="4" fillId="0" borderId="4" xfId="0" applyFont="1" applyFill="1" applyBorder="1" applyAlignment="1" applyProtection="1">
      <alignment vertical="center" shrinkToFit="1"/>
    </xf>
    <xf numFmtId="0" fontId="4" fillId="0" borderId="6" xfId="0" applyFont="1" applyFill="1" applyBorder="1" applyAlignment="1" applyProtection="1">
      <alignment vertical="center" shrinkToFit="1"/>
    </xf>
    <xf numFmtId="0" fontId="4" fillId="0" borderId="80" xfId="0" applyFont="1" applyFill="1" applyBorder="1" applyAlignment="1" applyProtection="1">
      <alignment vertical="center" shrinkToFit="1"/>
    </xf>
    <xf numFmtId="0" fontId="0" fillId="0" borderId="45" xfId="0" applyFill="1" applyBorder="1" applyAlignment="1" applyProtection="1">
      <alignment vertical="center" shrinkToFit="1"/>
    </xf>
    <xf numFmtId="0" fontId="0" fillId="0" borderId="31" xfId="0" applyBorder="1" applyAlignment="1" applyProtection="1">
      <alignment horizontal="center" shrinkToFit="1"/>
    </xf>
    <xf numFmtId="0" fontId="0" fillId="0" borderId="21" xfId="0" applyBorder="1" applyAlignment="1" applyProtection="1">
      <alignment horizontal="center" shrinkToFit="1"/>
    </xf>
    <xf numFmtId="0" fontId="0" fillId="0" borderId="23" xfId="0" applyBorder="1" applyAlignment="1" applyProtection="1">
      <alignment horizontal="center" shrinkToFit="1"/>
    </xf>
    <xf numFmtId="0" fontId="0" fillId="0" borderId="22" xfId="0" applyBorder="1" applyAlignment="1" applyProtection="1">
      <alignment horizontal="center" shrinkToFit="1"/>
    </xf>
    <xf numFmtId="0" fontId="12" fillId="9" borderId="31" xfId="0" applyFont="1" applyFill="1" applyBorder="1" applyAlignment="1" applyProtection="1">
      <alignment horizontal="center" vertical="center" shrinkToFit="1"/>
    </xf>
    <xf numFmtId="0" fontId="12" fillId="9" borderId="21" xfId="0" applyFont="1" applyFill="1" applyBorder="1" applyAlignment="1" applyProtection="1">
      <alignment horizontal="center" vertical="center" shrinkToFit="1"/>
    </xf>
    <xf numFmtId="0" fontId="12" fillId="9" borderId="23" xfId="0" applyFont="1" applyFill="1" applyBorder="1" applyAlignment="1" applyProtection="1">
      <alignment horizontal="center" vertical="center" shrinkToFit="1"/>
    </xf>
    <xf numFmtId="0" fontId="0" fillId="0" borderId="31" xfId="0" applyBorder="1" applyAlignment="1" applyProtection="1">
      <alignment horizontal="left" shrinkToFit="1"/>
    </xf>
    <xf numFmtId="0" fontId="0" fillId="0" borderId="21" xfId="0" applyBorder="1" applyAlignment="1" applyProtection="1">
      <alignment horizontal="left" shrinkToFit="1"/>
    </xf>
    <xf numFmtId="0" fontId="0" fillId="0" borderId="23" xfId="0" applyBorder="1" applyAlignment="1" applyProtection="1">
      <alignment horizontal="left" shrinkToFit="1"/>
    </xf>
    <xf numFmtId="0" fontId="13" fillId="0" borderId="100" xfId="0" applyFont="1" applyBorder="1" applyAlignment="1">
      <alignment horizontal="center"/>
    </xf>
    <xf numFmtId="0" fontId="13" fillId="0" borderId="52" xfId="0" applyFont="1" applyBorder="1" applyAlignment="1">
      <alignment horizontal="center"/>
    </xf>
    <xf numFmtId="0" fontId="13" fillId="10" borderId="8" xfId="0" applyFont="1" applyFill="1" applyBorder="1" applyAlignment="1">
      <alignment horizontal="distributed" vertical="center" shrinkToFit="1"/>
    </xf>
    <xf numFmtId="0" fontId="21" fillId="2" borderId="20" xfId="0" applyFont="1" applyFill="1" applyBorder="1"/>
    <xf numFmtId="0" fontId="13" fillId="2" borderId="25" xfId="0" applyFont="1" applyFill="1" applyBorder="1"/>
    <xf numFmtId="0" fontId="3" fillId="2" borderId="12"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0" fillId="2" borderId="12" xfId="0" applyFill="1" applyBorder="1"/>
    <xf numFmtId="0" fontId="21" fillId="2" borderId="0" xfId="0" applyFont="1" applyFill="1" applyBorder="1"/>
    <xf numFmtId="0" fontId="13" fillId="2" borderId="24" xfId="0" applyFont="1" applyFill="1" applyBorder="1"/>
    <xf numFmtId="0" fontId="4" fillId="2" borderId="12" xfId="0" applyFont="1" applyFill="1" applyBorder="1" applyProtection="1"/>
    <xf numFmtId="0" fontId="0" fillId="2" borderId="13" xfId="0" applyFill="1" applyBorder="1"/>
  </cellXfs>
  <cellStyles count="1">
    <cellStyle name="標準" xfId="0" builtinId="0"/>
  </cellStyles>
  <dxfs count="2">
    <dxf>
      <font>
        <color theme="0"/>
      </font>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121012</xdr:colOff>
      <xdr:row>7</xdr:row>
      <xdr:rowOff>24180</xdr:rowOff>
    </xdr:from>
    <xdr:to>
      <xdr:col>19</xdr:col>
      <xdr:colOff>26018</xdr:colOff>
      <xdr:row>15</xdr:row>
      <xdr:rowOff>5274</xdr:rowOff>
    </xdr:to>
    <xdr:sp macro="" textlink="">
      <xdr:nvSpPr>
        <xdr:cNvPr id="3" name="四角形吹き出し 2">
          <a:extLst>
            <a:ext uri="{FF2B5EF4-FFF2-40B4-BE49-F238E27FC236}">
              <a16:creationId xmlns:a16="http://schemas.microsoft.com/office/drawing/2014/main" xmlns="" id="{00000000-0008-0000-0000-000003000000}"/>
            </a:ext>
          </a:extLst>
        </xdr:cNvPr>
        <xdr:cNvSpPr/>
      </xdr:nvSpPr>
      <xdr:spPr bwMode="auto">
        <a:xfrm>
          <a:off x="1365911" y="1357680"/>
          <a:ext cx="1648471" cy="1253291"/>
        </a:xfrm>
        <a:prstGeom prst="wedgeRectCallout">
          <a:avLst>
            <a:gd name="adj1" fmla="val -63598"/>
            <a:gd name="adj2" fmla="val 6216"/>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　</a:t>
          </a:r>
          <a:r>
            <a:rPr kumimoji="1" lang="en-US" altLang="ja-JP" sz="1100"/>
            <a:t>【</a:t>
          </a:r>
          <a:r>
            <a:rPr kumimoji="1" lang="ja-JP" altLang="en-US" sz="1100"/>
            <a:t>入力①</a:t>
          </a:r>
          <a:r>
            <a:rPr kumimoji="1" lang="en-US" altLang="ja-JP" sz="1100"/>
            <a:t>】</a:t>
          </a:r>
        </a:p>
        <a:p>
          <a:pPr algn="l"/>
          <a:r>
            <a:rPr kumimoji="1" lang="ja-JP" altLang="en-US" sz="1100"/>
            <a:t>　ここに</a:t>
          </a:r>
          <a:r>
            <a:rPr kumimoji="0" lang="ja-JP" altLang="en-US" sz="1100" b="0" i="0" u="none" strike="noStrike">
              <a:latin typeface="+mn-lt"/>
              <a:ea typeface="+mn-ea"/>
              <a:cs typeface="+mn-cs"/>
            </a:rPr>
            <a:t>試合番号を入力</a:t>
          </a:r>
          <a:r>
            <a:rPr kumimoji="1" lang="ja-JP" altLang="en-US" sz="1100"/>
            <a:t>。</a:t>
          </a:r>
          <a:endParaRPr kumimoji="1" lang="en-US" altLang="ja-JP" sz="1100"/>
        </a:p>
        <a:p>
          <a:pPr algn="l"/>
          <a:r>
            <a:rPr kumimoji="1" lang="ja-JP" altLang="en-US" sz="1100"/>
            <a:t>　右にある一覧を参照。</a:t>
          </a:r>
          <a:endParaRPr kumimoji="1" lang="en-US" altLang="ja-JP" sz="1100"/>
        </a:p>
        <a:p>
          <a:pPr algn="l"/>
          <a:r>
            <a:rPr kumimoji="1" lang="ja-JP" altLang="en-US" sz="1100"/>
            <a:t>　会場名・チーム名が自動</a:t>
          </a:r>
          <a:endParaRPr kumimoji="1" lang="en-US" altLang="ja-JP" sz="1100"/>
        </a:p>
        <a:p>
          <a:pPr algn="l"/>
          <a:r>
            <a:rPr kumimoji="1" lang="ja-JP" altLang="en-US" sz="1100"/>
            <a:t>　で入ります。</a:t>
          </a:r>
          <a:endParaRPr kumimoji="1" lang="en-US" altLang="ja-JP" sz="1100"/>
        </a:p>
      </xdr:txBody>
    </xdr:sp>
    <xdr:clientData/>
  </xdr:twoCellAnchor>
  <xdr:twoCellAnchor>
    <xdr:from>
      <xdr:col>2</xdr:col>
      <xdr:colOff>22224</xdr:colOff>
      <xdr:row>26</xdr:row>
      <xdr:rowOff>152399</xdr:rowOff>
    </xdr:from>
    <xdr:to>
      <xdr:col>10</xdr:col>
      <xdr:colOff>21021</xdr:colOff>
      <xdr:row>43</xdr:row>
      <xdr:rowOff>15913</xdr:rowOff>
    </xdr:to>
    <xdr:sp macro="" textlink="">
      <xdr:nvSpPr>
        <xdr:cNvPr id="4" name="四角形吹き出し 3">
          <a:extLst>
            <a:ext uri="{FF2B5EF4-FFF2-40B4-BE49-F238E27FC236}">
              <a16:creationId xmlns:a16="http://schemas.microsoft.com/office/drawing/2014/main" xmlns="" id="{00000000-0008-0000-0000-000004000000}"/>
            </a:ext>
          </a:extLst>
        </xdr:cNvPr>
        <xdr:cNvSpPr/>
      </xdr:nvSpPr>
      <xdr:spPr bwMode="auto">
        <a:xfrm>
          <a:off x="333374" y="3609974"/>
          <a:ext cx="1314452" cy="3114676"/>
        </a:xfrm>
        <a:prstGeom prst="wedgeRectCallout">
          <a:avLst>
            <a:gd name="adj1" fmla="val 160000"/>
            <a:gd name="adj2" fmla="val -42270"/>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入力②</a:t>
          </a:r>
          <a:r>
            <a:rPr kumimoji="1" lang="en-US" altLang="ja-JP" sz="1100"/>
            <a:t>】</a:t>
          </a:r>
        </a:p>
        <a:p>
          <a:pPr algn="l"/>
          <a:r>
            <a:rPr kumimoji="1" lang="ja-JP" altLang="en-US" sz="1100"/>
            <a:t>背番号の入力。</a:t>
          </a:r>
          <a:endParaRPr kumimoji="1" lang="en-US" altLang="ja-JP" sz="1100"/>
        </a:p>
        <a:p>
          <a:pPr algn="l"/>
          <a:r>
            <a:rPr kumimoji="1" lang="ja-JP" altLang="en-US" sz="1100"/>
            <a:t>チームの背番号に応じた名前が自動的に表示されます。</a:t>
          </a:r>
          <a:endParaRPr kumimoji="1" lang="en-US" altLang="ja-JP" sz="1100"/>
        </a:p>
        <a:p>
          <a:pPr algn="l"/>
          <a:r>
            <a:rPr kumimoji="1" lang="ja-JP" altLang="en-US" sz="1100"/>
            <a:t>（登録外の番号の場合はエラー表示。）</a:t>
          </a:r>
          <a:endParaRPr kumimoji="1" lang="en-US" altLang="ja-JP" sz="1100"/>
        </a:p>
        <a:p>
          <a:pPr algn="l"/>
          <a:r>
            <a:rPr kumimoji="1" lang="ja-JP" altLang="en-US" sz="1100"/>
            <a:t>番号と選手が登録以外の組み合わせとなる場合は選手名の欄に直接入力してください。</a:t>
          </a:r>
          <a:endParaRPr kumimoji="1" lang="en-US" altLang="ja-JP" sz="1100"/>
        </a:p>
        <a:p>
          <a:pPr algn="l">
            <a:lnSpc>
              <a:spcPts val="1200"/>
            </a:lnSpc>
          </a:pPr>
          <a:r>
            <a:rPr kumimoji="1" lang="ja-JP" altLang="en-US" sz="1100"/>
            <a:t>登録番号と選手名は右の表のとおりです。</a:t>
          </a:r>
          <a:endParaRPr kumimoji="1" lang="en-US" altLang="ja-JP" sz="1100"/>
        </a:p>
        <a:p>
          <a:pPr algn="l">
            <a:lnSpc>
              <a:spcPts val="1100"/>
            </a:lnSpc>
          </a:pPr>
          <a:r>
            <a:rPr kumimoji="1" lang="ja-JP" altLang="en-US" sz="1100"/>
            <a:t>数字は半角で入力してください。</a:t>
          </a:r>
        </a:p>
      </xdr:txBody>
    </xdr:sp>
    <xdr:clientData/>
  </xdr:twoCellAnchor>
  <xdr:twoCellAnchor>
    <xdr:from>
      <xdr:col>52</xdr:col>
      <xdr:colOff>386666</xdr:colOff>
      <xdr:row>15</xdr:row>
      <xdr:rowOff>2197</xdr:rowOff>
    </xdr:from>
    <xdr:to>
      <xdr:col>55</xdr:col>
      <xdr:colOff>377696</xdr:colOff>
      <xdr:row>16</xdr:row>
      <xdr:rowOff>138154</xdr:rowOff>
    </xdr:to>
    <xdr:sp macro="" textlink="">
      <xdr:nvSpPr>
        <xdr:cNvPr id="5" name="四角形吹き出し 4">
          <a:extLst>
            <a:ext uri="{FF2B5EF4-FFF2-40B4-BE49-F238E27FC236}">
              <a16:creationId xmlns:a16="http://schemas.microsoft.com/office/drawing/2014/main" xmlns="" id="{00000000-0008-0000-0000-000005000000}"/>
            </a:ext>
          </a:extLst>
        </xdr:cNvPr>
        <xdr:cNvSpPr/>
      </xdr:nvSpPr>
      <xdr:spPr bwMode="auto">
        <a:xfrm>
          <a:off x="9627577" y="2632562"/>
          <a:ext cx="1694718" cy="298939"/>
        </a:xfrm>
        <a:prstGeom prst="wedgeRectCallout">
          <a:avLst>
            <a:gd name="adj1" fmla="val 100905"/>
            <a:gd name="adj2" fmla="val -294271"/>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入力①</a:t>
          </a:r>
          <a:r>
            <a:rPr kumimoji="1" lang="en-US" altLang="ja-JP" sz="1100"/>
            <a:t>】</a:t>
          </a:r>
          <a:r>
            <a:rPr kumimoji="1" lang="ja-JP" altLang="en-US" sz="1100"/>
            <a:t>に使用する</a:t>
          </a:r>
          <a:r>
            <a:rPr kumimoji="1" lang="en-US" altLang="ja-JP" sz="1100"/>
            <a:t>No</a:t>
          </a:r>
          <a:r>
            <a:rPr kumimoji="1" lang="ja-JP" altLang="en-US" sz="1100"/>
            <a:t>です</a:t>
          </a:r>
        </a:p>
      </xdr:txBody>
    </xdr:sp>
    <xdr:clientData/>
  </xdr:twoCellAnchor>
  <xdr:twoCellAnchor>
    <xdr:from>
      <xdr:col>50</xdr:col>
      <xdr:colOff>608963</xdr:colOff>
      <xdr:row>22</xdr:row>
      <xdr:rowOff>36195</xdr:rowOff>
    </xdr:from>
    <xdr:to>
      <xdr:col>53</xdr:col>
      <xdr:colOff>961258</xdr:colOff>
      <xdr:row>24</xdr:row>
      <xdr:rowOff>114414</xdr:rowOff>
    </xdr:to>
    <xdr:sp macro="" textlink="">
      <xdr:nvSpPr>
        <xdr:cNvPr id="6" name="四角形吹き出し 5">
          <a:extLst>
            <a:ext uri="{FF2B5EF4-FFF2-40B4-BE49-F238E27FC236}">
              <a16:creationId xmlns:a16="http://schemas.microsoft.com/office/drawing/2014/main" xmlns="" id="{00000000-0008-0000-0000-000006000000}"/>
            </a:ext>
          </a:extLst>
        </xdr:cNvPr>
        <xdr:cNvSpPr/>
      </xdr:nvSpPr>
      <xdr:spPr bwMode="auto">
        <a:xfrm>
          <a:off x="8696323" y="2771775"/>
          <a:ext cx="2028827" cy="428625"/>
        </a:xfrm>
        <a:prstGeom prst="wedgeRectCallout">
          <a:avLst>
            <a:gd name="adj1" fmla="val -83812"/>
            <a:gd name="adj2" fmla="val 74265"/>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記録用紙のチームに応じた</a:t>
          </a:r>
          <a:r>
            <a:rPr kumimoji="1" lang="en-US" altLang="ja-JP" sz="1100"/>
            <a:t>No</a:t>
          </a:r>
          <a:r>
            <a:rPr kumimoji="1" lang="ja-JP" altLang="en-US" sz="1100"/>
            <a:t>と同じ</a:t>
          </a:r>
          <a:r>
            <a:rPr kumimoji="1" lang="en-US" altLang="ja-JP" sz="1100"/>
            <a:t>No</a:t>
          </a:r>
          <a:r>
            <a:rPr kumimoji="1" lang="ja-JP" altLang="en-US" sz="1100"/>
            <a:t>が自動的に入ります</a:t>
          </a:r>
        </a:p>
      </xdr:txBody>
    </xdr:sp>
    <xdr:clientData/>
  </xdr:twoCellAnchor>
  <xdr:twoCellAnchor>
    <xdr:from>
      <xdr:col>32</xdr:col>
      <xdr:colOff>121284</xdr:colOff>
      <xdr:row>27</xdr:row>
      <xdr:rowOff>60324</xdr:rowOff>
    </xdr:from>
    <xdr:to>
      <xdr:col>40</xdr:col>
      <xdr:colOff>153040</xdr:colOff>
      <xdr:row>37</xdr:row>
      <xdr:rowOff>153919</xdr:rowOff>
    </xdr:to>
    <xdr:sp macro="" textlink="">
      <xdr:nvSpPr>
        <xdr:cNvPr id="7" name="四角形吹き出し 6">
          <a:extLst>
            <a:ext uri="{FF2B5EF4-FFF2-40B4-BE49-F238E27FC236}">
              <a16:creationId xmlns:a16="http://schemas.microsoft.com/office/drawing/2014/main" xmlns="" id="{00000000-0008-0000-0000-000007000000}"/>
            </a:ext>
          </a:extLst>
        </xdr:cNvPr>
        <xdr:cNvSpPr/>
      </xdr:nvSpPr>
      <xdr:spPr bwMode="auto">
        <a:xfrm>
          <a:off x="5281978" y="4795470"/>
          <a:ext cx="1308590" cy="2011241"/>
        </a:xfrm>
        <a:prstGeom prst="wedgeRectCallout">
          <a:avLst>
            <a:gd name="adj1" fmla="val -77681"/>
            <a:gd name="adj2" fmla="val -44659"/>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lnSpc>
              <a:spcPts val="1300"/>
            </a:lnSpc>
          </a:pPr>
          <a:r>
            <a:rPr kumimoji="1" lang="ja-JP" altLang="en-US" sz="1100"/>
            <a:t>チームが入力されていない場合はエラー表示となります。</a:t>
          </a:r>
          <a:endParaRPr kumimoji="1" lang="en-US" altLang="ja-JP" sz="1100"/>
        </a:p>
        <a:p>
          <a:pPr algn="l">
            <a:lnSpc>
              <a:spcPts val="1300"/>
            </a:lnSpc>
          </a:pPr>
          <a:r>
            <a:rPr kumimoji="1" lang="ja-JP" altLang="en-US" sz="1100"/>
            <a:t>試合番号の欄に数字を入力してください。</a:t>
          </a:r>
          <a:endParaRPr kumimoji="1" lang="en-US" altLang="ja-JP" sz="1100"/>
        </a:p>
        <a:p>
          <a:pPr algn="l">
            <a:lnSpc>
              <a:spcPts val="1200"/>
            </a:lnSpc>
          </a:pPr>
          <a:r>
            <a:rPr kumimoji="1" lang="ja-JP" altLang="en-US" sz="1100"/>
            <a:t>それでも表示されなければ、チーム名の横のセルに右の表のチーム</a:t>
          </a:r>
          <a:r>
            <a:rPr kumimoji="1" lang="en-US" altLang="ja-JP" sz="1100"/>
            <a:t>No</a:t>
          </a:r>
          <a:r>
            <a:rPr kumimoji="1" lang="ja-JP" altLang="en-US" sz="1100"/>
            <a:t>を入力してください。</a:t>
          </a:r>
        </a:p>
      </xdr:txBody>
    </xdr:sp>
    <xdr:clientData/>
  </xdr:twoCellAnchor>
  <xdr:twoCellAnchor>
    <xdr:from>
      <xdr:col>10</xdr:col>
      <xdr:colOff>25400</xdr:colOff>
      <xdr:row>14</xdr:row>
      <xdr:rowOff>76200</xdr:rowOff>
    </xdr:from>
    <xdr:to>
      <xdr:col>11</xdr:col>
      <xdr:colOff>0</xdr:colOff>
      <xdr:row>19</xdr:row>
      <xdr:rowOff>139700</xdr:rowOff>
    </xdr:to>
    <xdr:cxnSp macro="">
      <xdr:nvCxnSpPr>
        <xdr:cNvPr id="1041" name="直線矢印コネクタ 8">
          <a:extLst>
            <a:ext uri="{FF2B5EF4-FFF2-40B4-BE49-F238E27FC236}">
              <a16:creationId xmlns:a16="http://schemas.microsoft.com/office/drawing/2014/main" xmlns="" id="{DE01B991-F7CD-8C4C-9AB7-594BFB547C24}"/>
            </a:ext>
          </a:extLst>
        </xdr:cNvPr>
        <xdr:cNvCxnSpPr>
          <a:cxnSpLocks noChangeShapeType="1"/>
        </xdr:cNvCxnSpPr>
      </xdr:nvCxnSpPr>
      <xdr:spPr bwMode="auto">
        <a:xfrm rot="5400000">
          <a:off x="1301750" y="2889250"/>
          <a:ext cx="889000" cy="139700"/>
        </a:xfrm>
        <a:prstGeom prst="straightConnector1">
          <a:avLst/>
        </a:prstGeom>
        <a:noFill/>
        <a:ln w="9525" algn="ctr">
          <a:solidFill>
            <a:srgbClr val="400000"/>
          </a:solidFill>
          <a:round/>
          <a:headEnd/>
          <a:tailEnd type="arrow" w="med" len="me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12</xdr:col>
      <xdr:colOff>38100</xdr:colOff>
      <xdr:row>14</xdr:row>
      <xdr:rowOff>76200</xdr:rowOff>
    </xdr:from>
    <xdr:to>
      <xdr:col>33</xdr:col>
      <xdr:colOff>114300</xdr:colOff>
      <xdr:row>19</xdr:row>
      <xdr:rowOff>177800</xdr:rowOff>
    </xdr:to>
    <xdr:cxnSp macro="">
      <xdr:nvCxnSpPr>
        <xdr:cNvPr id="1042" name="直線矢印コネクタ 10">
          <a:extLst>
            <a:ext uri="{FF2B5EF4-FFF2-40B4-BE49-F238E27FC236}">
              <a16:creationId xmlns:a16="http://schemas.microsoft.com/office/drawing/2014/main" xmlns="" id="{1E8E7881-F6D0-4E44-A1AF-43571ECF9AF6}"/>
            </a:ext>
          </a:extLst>
        </xdr:cNvPr>
        <xdr:cNvCxnSpPr>
          <a:cxnSpLocks noChangeShapeType="1"/>
        </xdr:cNvCxnSpPr>
      </xdr:nvCxnSpPr>
      <xdr:spPr bwMode="auto">
        <a:xfrm>
          <a:off x="2019300" y="2514600"/>
          <a:ext cx="3543300" cy="927100"/>
        </a:xfrm>
        <a:prstGeom prst="straightConnector1">
          <a:avLst/>
        </a:prstGeom>
        <a:noFill/>
        <a:ln w="9525" algn="ctr">
          <a:solidFill>
            <a:srgbClr val="400000"/>
          </a:solidFill>
          <a:round/>
          <a:headEnd/>
          <a:tailEnd type="arrow" w="med" len="me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7</xdr:col>
      <xdr:colOff>12700</xdr:colOff>
      <xdr:row>14</xdr:row>
      <xdr:rowOff>50800</xdr:rowOff>
    </xdr:from>
    <xdr:to>
      <xdr:col>10</xdr:col>
      <xdr:colOff>0</xdr:colOff>
      <xdr:row>16</xdr:row>
      <xdr:rowOff>88900</xdr:rowOff>
    </xdr:to>
    <xdr:cxnSp macro="">
      <xdr:nvCxnSpPr>
        <xdr:cNvPr id="1043" name="直線矢印コネクタ 9">
          <a:extLst>
            <a:ext uri="{FF2B5EF4-FFF2-40B4-BE49-F238E27FC236}">
              <a16:creationId xmlns:a16="http://schemas.microsoft.com/office/drawing/2014/main" xmlns="" id="{B496CCD5-35FE-674F-91DA-86F94468E73D}"/>
            </a:ext>
          </a:extLst>
        </xdr:cNvPr>
        <xdr:cNvCxnSpPr>
          <a:cxnSpLocks noChangeShapeType="1"/>
        </xdr:cNvCxnSpPr>
      </xdr:nvCxnSpPr>
      <xdr:spPr bwMode="auto">
        <a:xfrm rot="10800000" flipV="1">
          <a:off x="1168400" y="2489200"/>
          <a:ext cx="482600" cy="368300"/>
        </a:xfrm>
        <a:prstGeom prst="straightConnector1">
          <a:avLst/>
        </a:prstGeom>
        <a:noFill/>
        <a:ln w="9525" algn="ctr">
          <a:solidFill>
            <a:srgbClr val="400000"/>
          </a:solidFill>
          <a:round/>
          <a:headEnd/>
          <a:tailEnd type="arrow" w="med" len="me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dist="35921" dir="2700000" algn="ctr" rotWithShape="0">
                  <a:srgbClr val="808080"/>
                </a:outerShdw>
              </a:effectLst>
            </a14:hiddenEffects>
          </a:ext>
        </a:extLst>
      </xdr:spPr>
    </xdr:cxnSp>
    <xdr:clientData/>
  </xdr:twoCellAnchor>
  <xdr:twoCellAnchor>
    <xdr:from>
      <xdr:col>50</xdr:col>
      <xdr:colOff>729320</xdr:colOff>
      <xdr:row>34</xdr:row>
      <xdr:rowOff>1510</xdr:rowOff>
    </xdr:from>
    <xdr:to>
      <xdr:col>54</xdr:col>
      <xdr:colOff>89829</xdr:colOff>
      <xdr:row>40</xdr:row>
      <xdr:rowOff>90229</xdr:rowOff>
    </xdr:to>
    <xdr:sp macro="" textlink="">
      <xdr:nvSpPr>
        <xdr:cNvPr id="12" name="四角形吹き出し 11">
          <a:extLst>
            <a:ext uri="{FF2B5EF4-FFF2-40B4-BE49-F238E27FC236}">
              <a16:creationId xmlns:a16="http://schemas.microsoft.com/office/drawing/2014/main" xmlns="" id="{00000000-0008-0000-0000-00000C000000}"/>
            </a:ext>
          </a:extLst>
        </xdr:cNvPr>
        <xdr:cNvSpPr/>
      </xdr:nvSpPr>
      <xdr:spPr bwMode="auto">
        <a:xfrm>
          <a:off x="8773988" y="6102596"/>
          <a:ext cx="2030293" cy="1238982"/>
        </a:xfrm>
        <a:prstGeom prst="wedgeRectCallout">
          <a:avLst>
            <a:gd name="adj1" fmla="val -71181"/>
            <a:gd name="adj2" fmla="val -131802"/>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選手一覧</a:t>
          </a:r>
          <a:r>
            <a:rPr kumimoji="1" lang="en-US" altLang="ja-JP" sz="1100"/>
            <a:t>】</a:t>
          </a:r>
          <a:r>
            <a:rPr kumimoji="1" lang="ja-JP" altLang="en-US" sz="1100"/>
            <a:t>の選手名や背番号を変更する際は、「選手名簿」のシートのデータを更新してください。</a:t>
          </a:r>
          <a:endParaRPr kumimoji="1" lang="en-US" altLang="ja-JP" sz="1100"/>
        </a:p>
        <a:p>
          <a:pPr algn="l">
            <a:lnSpc>
              <a:spcPts val="1300"/>
            </a:lnSpc>
          </a:pPr>
          <a:r>
            <a:rPr kumimoji="0" lang="ja-JP" altLang="en-US" sz="1100" b="0" i="0" u="none" strike="noStrike">
              <a:latin typeface="+mn-lt"/>
              <a:ea typeface="+mn-ea"/>
              <a:cs typeface="+mn-cs"/>
            </a:rPr>
            <a:t>このデータを更新しても反映されません。</a:t>
          </a:r>
          <a:endParaRPr kumimoji="0" lang="en-US" altLang="ja-JP" sz="1100" b="0" i="0" u="none" strike="noStrike">
            <a:latin typeface="+mn-lt"/>
            <a:ea typeface="+mn-ea"/>
            <a:cs typeface="+mn-cs"/>
          </a:endParaRPr>
        </a:p>
      </xdr:txBody>
    </xdr:sp>
    <xdr:clientData/>
  </xdr:twoCellAnchor>
  <xdr:twoCellAnchor>
    <xdr:from>
      <xdr:col>34</xdr:col>
      <xdr:colOff>60173</xdr:colOff>
      <xdr:row>8</xdr:row>
      <xdr:rowOff>159682</xdr:rowOff>
    </xdr:from>
    <xdr:to>
      <xdr:col>44</xdr:col>
      <xdr:colOff>2107</xdr:colOff>
      <xdr:row>19</xdr:row>
      <xdr:rowOff>156883</xdr:rowOff>
    </xdr:to>
    <xdr:sp macro="" textlink="">
      <xdr:nvSpPr>
        <xdr:cNvPr id="17" name="四角形吹き出し 16">
          <a:extLst>
            <a:ext uri="{FF2B5EF4-FFF2-40B4-BE49-F238E27FC236}">
              <a16:creationId xmlns:a16="http://schemas.microsoft.com/office/drawing/2014/main" xmlns="" id="{00000000-0008-0000-0000-000011000000}"/>
            </a:ext>
          </a:extLst>
        </xdr:cNvPr>
        <xdr:cNvSpPr/>
      </xdr:nvSpPr>
      <xdr:spPr bwMode="auto">
        <a:xfrm>
          <a:off x="5401793" y="1594035"/>
          <a:ext cx="1523442" cy="1857377"/>
        </a:xfrm>
        <a:prstGeom prst="wedgeRectCallout">
          <a:avLst>
            <a:gd name="adj1" fmla="val -75339"/>
            <a:gd name="adj2" fmla="val -3429"/>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lnSpc>
              <a:spcPts val="1300"/>
            </a:lnSpc>
          </a:pPr>
          <a:r>
            <a:rPr kumimoji="1" lang="en-US" altLang="ja-JP" sz="1100"/>
            <a:t>【</a:t>
          </a:r>
          <a:r>
            <a:rPr kumimoji="1" lang="ja-JP" altLang="en-US" sz="1100"/>
            <a:t>入力③</a:t>
          </a:r>
          <a:r>
            <a:rPr kumimoji="1" lang="en-US" altLang="ja-JP" sz="1100"/>
            <a:t>】</a:t>
          </a:r>
        </a:p>
        <a:p>
          <a:pPr algn="l">
            <a:lnSpc>
              <a:spcPts val="1300"/>
            </a:lnSpc>
          </a:pPr>
          <a:r>
            <a:rPr kumimoji="1" lang="ja-JP" altLang="en-US" sz="1100"/>
            <a:t>その他必要事項の入力。</a:t>
          </a:r>
          <a:endParaRPr kumimoji="1" lang="en-US" altLang="ja-JP" sz="1100"/>
        </a:p>
        <a:p>
          <a:pPr algn="l">
            <a:lnSpc>
              <a:spcPts val="1300"/>
            </a:lnSpc>
          </a:pPr>
          <a:r>
            <a:rPr kumimoji="1" lang="ja-JP" altLang="en-US" sz="1100"/>
            <a:t>直接入力してください。</a:t>
          </a:r>
          <a:endParaRPr kumimoji="1" lang="en-US" altLang="ja-JP" sz="1100"/>
        </a:p>
        <a:p>
          <a:pPr algn="l">
            <a:lnSpc>
              <a:spcPts val="1300"/>
            </a:lnSpc>
          </a:pPr>
          <a:r>
            <a:rPr kumimoji="1" lang="en-US" altLang="ja-JP" sz="1100"/>
            <a:t>※</a:t>
          </a:r>
          <a:r>
            <a:rPr kumimoji="1" lang="ja-JP" altLang="en-US" sz="1100"/>
            <a:t>天候、風、状態、</a:t>
          </a:r>
          <a:r>
            <a:rPr kumimoji="1" lang="en-US" altLang="ja-JP" sz="1100"/>
            <a:t>kick off</a:t>
          </a:r>
          <a:r>
            <a:rPr kumimoji="1" lang="ja-JP" altLang="en-US" sz="1100"/>
            <a:t>の欄は選択した項目に</a:t>
          </a:r>
          <a:r>
            <a:rPr kumimoji="1" lang="ja-JP" altLang="en-US" sz="1100" u="sng"/>
            <a:t>アンダーライン</a:t>
          </a:r>
          <a:r>
            <a:rPr kumimoji="1" lang="ja-JP" altLang="en-US" sz="1100" u="none"/>
            <a:t>を入れてください。（罫線ではありません。</a:t>
          </a:r>
          <a:r>
            <a:rPr kumimoji="1" lang="ja-JP" altLang="en-US" sz="1100" u="sng"/>
            <a:t>Ｕ</a:t>
          </a:r>
          <a:r>
            <a:rPr kumimoji="1" lang="ja-JP" altLang="en-US" sz="1100" u="none"/>
            <a:t>のアイコンです。</a:t>
          </a:r>
          <a:endParaRPr kumimoji="1" lang="en-US" altLang="ja-JP" sz="1100" u="none"/>
        </a:p>
        <a:p>
          <a:pPr algn="l">
            <a:lnSpc>
              <a:spcPts val="1400"/>
            </a:lnSpc>
          </a:pPr>
          <a:endParaRPr kumimoji="1" lang="en-US" altLang="ja-JP" sz="1100" u="none"/>
        </a:p>
        <a:p>
          <a:pPr algn="l">
            <a:lnSpc>
              <a:spcPts val="1400"/>
            </a:lnSpc>
          </a:pPr>
          <a:endParaRPr kumimoji="1" lang="ja-JP" altLang="en-US" sz="1100"/>
        </a:p>
      </xdr:txBody>
    </xdr:sp>
    <xdr:clientData/>
  </xdr:twoCellAnchor>
  <xdr:twoCellAnchor>
    <xdr:from>
      <xdr:col>25</xdr:col>
      <xdr:colOff>80494</xdr:colOff>
      <xdr:row>55</xdr:row>
      <xdr:rowOff>189714</xdr:rowOff>
    </xdr:from>
    <xdr:to>
      <xdr:col>35</xdr:col>
      <xdr:colOff>22429</xdr:colOff>
      <xdr:row>60</xdr:row>
      <xdr:rowOff>100932</xdr:rowOff>
    </xdr:to>
    <xdr:sp macro="" textlink="">
      <xdr:nvSpPr>
        <xdr:cNvPr id="18" name="四角形吹き出し 17">
          <a:extLst>
            <a:ext uri="{FF2B5EF4-FFF2-40B4-BE49-F238E27FC236}">
              <a16:creationId xmlns:a16="http://schemas.microsoft.com/office/drawing/2014/main" xmlns="" id="{00000000-0008-0000-0000-000012000000}"/>
            </a:ext>
          </a:extLst>
        </xdr:cNvPr>
        <xdr:cNvSpPr/>
      </xdr:nvSpPr>
      <xdr:spPr bwMode="auto">
        <a:xfrm>
          <a:off x="3989853" y="10278594"/>
          <a:ext cx="1523442" cy="927288"/>
        </a:xfrm>
        <a:prstGeom prst="wedgeRectCallout">
          <a:avLst>
            <a:gd name="adj1" fmla="val -82694"/>
            <a:gd name="adj2" fmla="val -140548"/>
          </a:avLst>
        </a:prstGeom>
        <a:solidFill>
          <a:schemeClr val="bg1"/>
        </a:solidFill>
        <a:ln w="19050" cap="flat" cmpd="sng" algn="ctr">
          <a:solidFill>
            <a:srgbClr val="0070C0"/>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100"/>
            <a:t>【</a:t>
          </a:r>
          <a:r>
            <a:rPr kumimoji="1" lang="ja-JP" altLang="en-US" sz="1100"/>
            <a:t>入力④</a:t>
          </a:r>
          <a:r>
            <a:rPr kumimoji="1" lang="en-US" altLang="ja-JP" sz="1100"/>
            <a:t>】</a:t>
          </a:r>
        </a:p>
        <a:p>
          <a:pPr algn="l"/>
          <a:r>
            <a:rPr kumimoji="1" lang="ja-JP" altLang="en-US" sz="1100"/>
            <a:t>試合の記録の入力。</a:t>
          </a:r>
          <a:endParaRPr kumimoji="1" lang="en-US" altLang="ja-JP" sz="1100"/>
        </a:p>
        <a:p>
          <a:pPr algn="l">
            <a:lnSpc>
              <a:spcPts val="1300"/>
            </a:lnSpc>
          </a:pPr>
          <a:r>
            <a:rPr kumimoji="1" lang="ja-JP" altLang="en-US" sz="1100"/>
            <a:t>試合中の記録をお願いします。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50800</xdr:colOff>
      <xdr:row>5</xdr:row>
      <xdr:rowOff>38100</xdr:rowOff>
    </xdr:from>
    <xdr:to>
      <xdr:col>27</xdr:col>
      <xdr:colOff>76200</xdr:colOff>
      <xdr:row>7</xdr:row>
      <xdr:rowOff>63500</xdr:rowOff>
    </xdr:to>
    <xdr:pic>
      <xdr:nvPicPr>
        <xdr:cNvPr id="19482" name="Picture 25">
          <a:extLst>
            <a:ext uri="{FF2B5EF4-FFF2-40B4-BE49-F238E27FC236}">
              <a16:creationId xmlns:a16="http://schemas.microsoft.com/office/drawing/2014/main" xmlns="" id="{692B713C-79A3-F745-8FB2-1D7BFEA2E0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594100" y="723900"/>
          <a:ext cx="850900" cy="254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25</xdr:col>
      <xdr:colOff>11430</xdr:colOff>
      <xdr:row>5</xdr:row>
      <xdr:rowOff>57150</xdr:rowOff>
    </xdr:from>
    <xdr:to>
      <xdr:col>26</xdr:col>
      <xdr:colOff>92309</xdr:colOff>
      <xdr:row>7</xdr:row>
      <xdr:rowOff>38100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bwMode="auto">
        <a:xfrm>
          <a:off x="3990975" y="742950"/>
          <a:ext cx="238125" cy="228600"/>
        </a:xfrm>
        <a:prstGeom prst="rect">
          <a:avLst/>
        </a:prstGeom>
        <a:no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editAs="oneCell">
    <xdr:from>
      <xdr:col>42</xdr:col>
      <xdr:colOff>101600</xdr:colOff>
      <xdr:row>5</xdr:row>
      <xdr:rowOff>25400</xdr:rowOff>
    </xdr:from>
    <xdr:to>
      <xdr:col>45</xdr:col>
      <xdr:colOff>12700</xdr:colOff>
      <xdr:row>7</xdr:row>
      <xdr:rowOff>63500</xdr:rowOff>
    </xdr:to>
    <xdr:pic>
      <xdr:nvPicPr>
        <xdr:cNvPr id="19484" name="Picture 26">
          <a:extLst>
            <a:ext uri="{FF2B5EF4-FFF2-40B4-BE49-F238E27FC236}">
              <a16:creationId xmlns:a16="http://schemas.microsoft.com/office/drawing/2014/main" xmlns="" id="{340A570C-E176-4342-9975-763530BCEA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6946900" y="711200"/>
          <a:ext cx="406400" cy="266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11</xdr:col>
      <xdr:colOff>0</xdr:colOff>
      <xdr:row>23</xdr:row>
      <xdr:rowOff>0</xdr:rowOff>
    </xdr:from>
    <xdr:to>
      <xdr:col>14</xdr:col>
      <xdr:colOff>63500</xdr:colOff>
      <xdr:row>28</xdr:row>
      <xdr:rowOff>127000</xdr:rowOff>
    </xdr:to>
    <xdr:pic>
      <xdr:nvPicPr>
        <xdr:cNvPr id="19485" name="図 1" descr="Macintosh HD:Users:mini:Desktop:ピクチャ 1.png">
          <a:extLst>
            <a:ext uri="{FF2B5EF4-FFF2-40B4-BE49-F238E27FC236}">
              <a16:creationId xmlns:a16="http://schemas.microsoft.com/office/drawing/2014/main" xmlns="" id="{8742A710-9C14-2E46-BDAB-E03C6B3786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727200" y="2971800"/>
          <a:ext cx="558800" cy="977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45</xdr:col>
      <xdr:colOff>127000</xdr:colOff>
      <xdr:row>18</xdr:row>
      <xdr:rowOff>76200</xdr:rowOff>
    </xdr:from>
    <xdr:to>
      <xdr:col>46</xdr:col>
      <xdr:colOff>254000</xdr:colOff>
      <xdr:row>20</xdr:row>
      <xdr:rowOff>50800</xdr:rowOff>
    </xdr:to>
    <xdr:pic>
      <xdr:nvPicPr>
        <xdr:cNvPr id="18458" name="Picture 25">
          <a:extLst>
            <a:ext uri="{FF2B5EF4-FFF2-40B4-BE49-F238E27FC236}">
              <a16:creationId xmlns:a16="http://schemas.microsoft.com/office/drawing/2014/main" xmlns="" id="{7B1819B7-CDAB-8B4D-978C-5C08278567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56500" y="3111500"/>
          <a:ext cx="812800" cy="330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45</xdr:col>
      <xdr:colOff>555177</xdr:colOff>
      <xdr:row>18</xdr:row>
      <xdr:rowOff>73399</xdr:rowOff>
    </xdr:from>
    <xdr:to>
      <xdr:col>46</xdr:col>
      <xdr:colOff>107696</xdr:colOff>
      <xdr:row>20</xdr:row>
      <xdr:rowOff>73295</xdr:rowOff>
    </xdr:to>
    <xdr:sp macro="" textlink="">
      <xdr:nvSpPr>
        <xdr:cNvPr id="7" name="正方形/長方形 6">
          <a:extLst>
            <a:ext uri="{FF2B5EF4-FFF2-40B4-BE49-F238E27FC236}">
              <a16:creationId xmlns:a16="http://schemas.microsoft.com/office/drawing/2014/main" xmlns="" id="{00000000-0008-0000-0200-000007000000}"/>
            </a:ext>
          </a:extLst>
        </xdr:cNvPr>
        <xdr:cNvSpPr/>
      </xdr:nvSpPr>
      <xdr:spPr bwMode="auto">
        <a:xfrm>
          <a:off x="7625043" y="2796428"/>
          <a:ext cx="233082" cy="328333"/>
        </a:xfrm>
        <a:prstGeom prst="rect">
          <a:avLst/>
        </a:prstGeom>
        <a:no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editAs="oneCell">
    <xdr:from>
      <xdr:col>45</xdr:col>
      <xdr:colOff>393700</xdr:colOff>
      <xdr:row>29</xdr:row>
      <xdr:rowOff>165100</xdr:rowOff>
    </xdr:from>
    <xdr:to>
      <xdr:col>46</xdr:col>
      <xdr:colOff>76200</xdr:colOff>
      <xdr:row>31</xdr:row>
      <xdr:rowOff>88900</xdr:rowOff>
    </xdr:to>
    <xdr:pic>
      <xdr:nvPicPr>
        <xdr:cNvPr id="18460" name="Picture 26">
          <a:extLst>
            <a:ext uri="{FF2B5EF4-FFF2-40B4-BE49-F238E27FC236}">
              <a16:creationId xmlns:a16="http://schemas.microsoft.com/office/drawing/2014/main" xmlns="" id="{82FA629C-7CAF-0348-916F-43638DAA1B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823200" y="5257800"/>
          <a:ext cx="3683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8</xdr:col>
      <xdr:colOff>127000</xdr:colOff>
      <xdr:row>1</xdr:row>
      <xdr:rowOff>76200</xdr:rowOff>
    </xdr:from>
    <xdr:to>
      <xdr:col>12</xdr:col>
      <xdr:colOff>50800</xdr:colOff>
      <xdr:row>7</xdr:row>
      <xdr:rowOff>101600</xdr:rowOff>
    </xdr:to>
    <xdr:pic>
      <xdr:nvPicPr>
        <xdr:cNvPr id="18461" name="図 1" descr="Macintosh HD:Users:mini:Desktop:ピクチャ 1.png">
          <a:extLst>
            <a:ext uri="{FF2B5EF4-FFF2-40B4-BE49-F238E27FC236}">
              <a16:creationId xmlns:a16="http://schemas.microsoft.com/office/drawing/2014/main" xmlns="" id="{B4076679-C98D-5D41-95A8-5CF08827B6D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447800" y="292100"/>
          <a:ext cx="584200" cy="952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45</xdr:col>
      <xdr:colOff>127000</xdr:colOff>
      <xdr:row>18</xdr:row>
      <xdr:rowOff>76200</xdr:rowOff>
    </xdr:from>
    <xdr:to>
      <xdr:col>46</xdr:col>
      <xdr:colOff>254000</xdr:colOff>
      <xdr:row>20</xdr:row>
      <xdr:rowOff>50800</xdr:rowOff>
    </xdr:to>
    <xdr:pic>
      <xdr:nvPicPr>
        <xdr:cNvPr id="22553" name="Picture 25">
          <a:extLst>
            <a:ext uri="{FF2B5EF4-FFF2-40B4-BE49-F238E27FC236}">
              <a16:creationId xmlns:a16="http://schemas.microsoft.com/office/drawing/2014/main" xmlns="" id="{B80411AD-165D-434E-93B6-DC91598A0A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556500" y="3111500"/>
          <a:ext cx="812800" cy="330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45</xdr:col>
      <xdr:colOff>555177</xdr:colOff>
      <xdr:row>18</xdr:row>
      <xdr:rowOff>73399</xdr:rowOff>
    </xdr:from>
    <xdr:to>
      <xdr:col>46</xdr:col>
      <xdr:colOff>107696</xdr:colOff>
      <xdr:row>20</xdr:row>
      <xdr:rowOff>73295</xdr:rowOff>
    </xdr:to>
    <xdr:sp macro="" textlink="">
      <xdr:nvSpPr>
        <xdr:cNvPr id="4" name="正方形/長方形 3">
          <a:extLst>
            <a:ext uri="{FF2B5EF4-FFF2-40B4-BE49-F238E27FC236}">
              <a16:creationId xmlns:a16="http://schemas.microsoft.com/office/drawing/2014/main" xmlns="" id="{00000000-0008-0000-0300-000004000000}"/>
            </a:ext>
          </a:extLst>
        </xdr:cNvPr>
        <xdr:cNvSpPr/>
      </xdr:nvSpPr>
      <xdr:spPr bwMode="auto">
        <a:xfrm>
          <a:off x="7851962" y="3169024"/>
          <a:ext cx="235323" cy="335056"/>
        </a:xfrm>
        <a:prstGeom prst="rect">
          <a:avLst/>
        </a:prstGeom>
        <a:no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1100"/>
        </a:p>
      </xdr:txBody>
    </xdr:sp>
    <xdr:clientData/>
  </xdr:twoCellAnchor>
  <xdr:twoCellAnchor editAs="oneCell">
    <xdr:from>
      <xdr:col>45</xdr:col>
      <xdr:colOff>393700</xdr:colOff>
      <xdr:row>29</xdr:row>
      <xdr:rowOff>165100</xdr:rowOff>
    </xdr:from>
    <xdr:to>
      <xdr:col>46</xdr:col>
      <xdr:colOff>76200</xdr:colOff>
      <xdr:row>31</xdr:row>
      <xdr:rowOff>88900</xdr:rowOff>
    </xdr:to>
    <xdr:pic>
      <xdr:nvPicPr>
        <xdr:cNvPr id="22555" name="Picture 26">
          <a:extLst>
            <a:ext uri="{FF2B5EF4-FFF2-40B4-BE49-F238E27FC236}">
              <a16:creationId xmlns:a16="http://schemas.microsoft.com/office/drawing/2014/main" xmlns="" id="{C0A4D89B-8D7E-854B-9FB8-6A58B69761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7823200" y="5257800"/>
          <a:ext cx="368300" cy="304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
              <a:solidFill>
                <a:srgbClr val="000000"/>
              </a:solidFill>
              <a:miter lim="800000"/>
              <a:headEnd/>
              <a:tailEnd/>
            </a14:hiddenLine>
          </a:ext>
        </a:extLst>
      </xdr:spPr>
    </xdr:pic>
    <xdr:clientData/>
  </xdr:twoCellAnchor>
  <xdr:twoCellAnchor>
    <xdr:from>
      <xdr:col>9</xdr:col>
      <xdr:colOff>0</xdr:colOff>
      <xdr:row>2</xdr:row>
      <xdr:rowOff>12700</xdr:rowOff>
    </xdr:from>
    <xdr:to>
      <xdr:col>12</xdr:col>
      <xdr:colOff>88900</xdr:colOff>
      <xdr:row>7</xdr:row>
      <xdr:rowOff>139700</xdr:rowOff>
    </xdr:to>
    <xdr:pic>
      <xdr:nvPicPr>
        <xdr:cNvPr id="22556" name="図 1" descr="Macintosh HD:Users:mini:Desktop:ピクチャ 1.png">
          <a:extLst>
            <a:ext uri="{FF2B5EF4-FFF2-40B4-BE49-F238E27FC236}">
              <a16:creationId xmlns:a16="http://schemas.microsoft.com/office/drawing/2014/main" xmlns="" id="{B79D5F98-24AC-6841-97E9-04C45264AB5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rcRect/>
        <a:stretch>
          <a:fillRect/>
        </a:stretch>
      </xdr:blipFill>
      <xdr:spPr bwMode="auto">
        <a:xfrm>
          <a:off x="1485900" y="317500"/>
          <a:ext cx="584200" cy="965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sheetPr>
    <tabColor rgb="FFFF0000"/>
  </sheetPr>
  <dimension ref="A1:BO191"/>
  <sheetViews>
    <sheetView view="pageBreakPreview" zoomScale="85" zoomScaleNormal="130" zoomScaleSheetLayoutView="85" workbookViewId="0">
      <selection activeCell="L26" sqref="L26:S26"/>
    </sheetView>
  </sheetViews>
  <sheetFormatPr defaultColWidth="11" defaultRowHeight="13.5"/>
  <cols>
    <col min="1" max="44" width="2.125" customWidth="1"/>
    <col min="45" max="45" width="1.625" customWidth="1"/>
    <col min="46" max="47" width="8.625" hidden="1" customWidth="1"/>
    <col min="48" max="48" width="1.5" customWidth="1"/>
    <col min="49" max="49" width="3.125" customWidth="1"/>
    <col min="50" max="50" width="6.125" customWidth="1"/>
    <col min="51" max="51" width="12.875" customWidth="1"/>
    <col min="52" max="52" width="3" customWidth="1"/>
    <col min="53" max="53" width="6.125" customWidth="1"/>
    <col min="54" max="54" width="12.875" customWidth="1"/>
    <col min="55" max="55" width="2.875" customWidth="1"/>
    <col min="56" max="56" width="8.875" customWidth="1"/>
    <col min="57" max="58" width="3.375" customWidth="1"/>
    <col min="59" max="59" width="3.5" style="178" bestFit="1" customWidth="1"/>
    <col min="60" max="60" width="4.5" style="178" bestFit="1" customWidth="1"/>
    <col min="61" max="61" width="8.875" customWidth="1"/>
    <col min="62" max="62" width="3.375" bestFit="1" customWidth="1"/>
    <col min="63" max="63" width="4.5" style="178" bestFit="1" customWidth="1"/>
    <col min="64" max="64" width="8.875" customWidth="1"/>
    <col min="65" max="65" width="20.375" bestFit="1" customWidth="1"/>
    <col min="66" max="66" width="7.625" customWidth="1"/>
    <col min="67" max="256" width="8.875" customWidth="1"/>
  </cols>
  <sheetData>
    <row r="1" spans="1:67" ht="20.25" customHeight="1" thickBot="1">
      <c r="A1" s="531" t="s">
        <v>158</v>
      </c>
      <c r="B1" s="532"/>
      <c r="C1" s="532"/>
      <c r="D1" s="532"/>
      <c r="E1" s="532"/>
      <c r="F1" s="532"/>
      <c r="G1" s="532"/>
      <c r="H1" s="532"/>
      <c r="I1" s="532"/>
      <c r="J1" s="532"/>
      <c r="K1" s="532"/>
      <c r="L1" s="53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67">
      <c r="A2" s="103" t="s">
        <v>159</v>
      </c>
      <c r="B2" s="104" t="s">
        <v>209</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5"/>
    </row>
    <row r="3" spans="1:67" ht="13.5" customHeight="1">
      <c r="A3" s="106" t="s">
        <v>159</v>
      </c>
      <c r="B3" s="3" t="s">
        <v>160</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107"/>
      <c r="BE3" s="3"/>
      <c r="BF3" s="452"/>
      <c r="BG3" s="452"/>
      <c r="BH3" s="454"/>
      <c r="BI3" s="454"/>
      <c r="BJ3" s="454"/>
      <c r="BK3" s="454"/>
      <c r="BL3" s="454"/>
      <c r="BM3" s="457"/>
      <c r="BN3" s="457"/>
      <c r="BO3" s="3"/>
    </row>
    <row r="4" spans="1:67">
      <c r="A4" s="106" t="s">
        <v>159</v>
      </c>
      <c r="B4" s="3" t="s">
        <v>188</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107"/>
      <c r="BE4" s="3"/>
      <c r="BF4" s="453"/>
      <c r="BG4" s="453"/>
      <c r="BH4" s="454"/>
      <c r="BI4" s="454"/>
      <c r="BJ4" s="454"/>
      <c r="BK4" s="454"/>
      <c r="BL4" s="454"/>
      <c r="BM4" s="457"/>
      <c r="BN4" s="457"/>
      <c r="BO4" s="3"/>
    </row>
    <row r="5" spans="1:67" ht="14.25" customHeight="1" thickBot="1">
      <c r="A5" s="109" t="s">
        <v>159</v>
      </c>
      <c r="B5" s="110" t="s">
        <v>161</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1"/>
      <c r="BE5" s="183"/>
      <c r="BF5" s="180"/>
      <c r="BG5" s="101"/>
      <c r="BH5" s="101"/>
      <c r="BI5" s="146"/>
      <c r="BJ5" s="101"/>
      <c r="BK5" s="101"/>
      <c r="BL5" s="146"/>
      <c r="BM5" s="145"/>
      <c r="BN5" s="181"/>
      <c r="BO5" s="3"/>
    </row>
    <row r="6" spans="1:67"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BE6" s="184"/>
      <c r="BF6" s="182"/>
      <c r="BG6" s="101"/>
      <c r="BH6" s="101"/>
      <c r="BI6" s="146"/>
      <c r="BJ6" s="101"/>
      <c r="BK6" s="101"/>
      <c r="BL6" s="146"/>
      <c r="BM6" s="145"/>
      <c r="BN6" s="181"/>
      <c r="BO6" s="3"/>
    </row>
    <row r="7" spans="1:67" ht="18" customHeight="1" thickBot="1">
      <c r="A7" s="534" t="e">
        <f>#REF!</f>
        <v>#REF!</v>
      </c>
      <c r="B7" s="470"/>
      <c r="C7" s="470"/>
      <c r="D7" s="470"/>
      <c r="E7" s="470"/>
      <c r="F7" s="470"/>
      <c r="G7" s="470"/>
      <c r="H7" s="470"/>
      <c r="I7" s="470"/>
      <c r="J7" s="470"/>
      <c r="K7" s="470"/>
      <c r="L7" s="470"/>
      <c r="M7" s="470"/>
      <c r="N7" s="470"/>
      <c r="O7" s="470"/>
      <c r="P7" s="470"/>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470"/>
      <c r="AP7" s="470"/>
      <c r="AQ7" s="470"/>
      <c r="AR7" s="470"/>
      <c r="BE7" s="184"/>
      <c r="BF7" s="182"/>
      <c r="BG7" s="101"/>
      <c r="BH7" s="101"/>
      <c r="BI7" s="185"/>
      <c r="BJ7" s="186"/>
      <c r="BK7" s="186"/>
      <c r="BL7" s="185"/>
      <c r="BM7" s="185"/>
      <c r="BN7" s="187"/>
      <c r="BO7" s="3"/>
    </row>
    <row r="8" spans="1:67" ht="7.5" customHeight="1" thickBo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5"/>
      <c r="AP8" s="5"/>
      <c r="AQ8" s="5"/>
      <c r="AR8" s="5"/>
      <c r="AW8" s="103"/>
      <c r="AX8" s="104"/>
      <c r="AY8" s="104"/>
      <c r="AZ8" s="104"/>
      <c r="BA8" s="104"/>
      <c r="BB8" s="104"/>
      <c r="BC8" s="105"/>
      <c r="BO8" s="3"/>
    </row>
    <row r="9" spans="1:67" ht="18" customHeight="1">
      <c r="A9" s="535" t="s">
        <v>0</v>
      </c>
      <c r="B9" s="470"/>
      <c r="C9" s="470"/>
      <c r="D9" s="470"/>
      <c r="E9" s="470"/>
      <c r="F9" s="470"/>
      <c r="G9" s="470"/>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W9" s="112" t="s">
        <v>150</v>
      </c>
      <c r="AX9" s="3"/>
      <c r="AY9" s="3"/>
      <c r="AZ9" s="3"/>
      <c r="BA9" s="3"/>
      <c r="BB9" s="3"/>
      <c r="BC9" s="107"/>
      <c r="BF9" s="455" t="s">
        <v>192</v>
      </c>
      <c r="BG9" s="455" t="s">
        <v>167</v>
      </c>
      <c r="BH9" s="441" t="s">
        <v>85</v>
      </c>
      <c r="BI9" s="441" t="s">
        <v>169</v>
      </c>
      <c r="BJ9" s="441"/>
      <c r="BK9" s="441" t="s">
        <v>168</v>
      </c>
      <c r="BL9" s="443" t="s">
        <v>169</v>
      </c>
      <c r="BM9" s="445" t="s">
        <v>190</v>
      </c>
      <c r="BN9" s="447" t="s">
        <v>193</v>
      </c>
      <c r="BO9" s="3"/>
    </row>
    <row r="10" spans="1:67" ht="7.5" customHeight="1" thickBot="1">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6"/>
      <c r="AP10" s="46"/>
      <c r="AQ10" s="46"/>
      <c r="AR10" s="46"/>
      <c r="AW10" s="106"/>
      <c r="AX10" s="3"/>
      <c r="AY10" s="3"/>
      <c r="AZ10" s="3"/>
      <c r="BA10" s="3"/>
      <c r="BB10" s="3"/>
      <c r="BC10" s="107"/>
      <c r="BF10" s="456"/>
      <c r="BG10" s="456"/>
      <c r="BH10" s="442"/>
      <c r="BI10" s="442"/>
      <c r="BJ10" s="442"/>
      <c r="BK10" s="442"/>
      <c r="BL10" s="444"/>
      <c r="BM10" s="446"/>
      <c r="BN10" s="448"/>
      <c r="BO10" s="3"/>
    </row>
    <row r="11" spans="1:67" ht="14.25" customHeight="1" thickBot="1">
      <c r="A11" s="36"/>
      <c r="B11" s="6" t="s">
        <v>8</v>
      </c>
      <c r="C11" s="7" t="s">
        <v>9</v>
      </c>
      <c r="D11" s="536" t="s">
        <v>166</v>
      </c>
      <c r="E11" s="537"/>
      <c r="F11" s="538"/>
      <c r="G11" s="538"/>
      <c r="H11" s="539"/>
      <c r="I11" s="15"/>
      <c r="J11" s="15"/>
      <c r="K11" s="21"/>
      <c r="L11" s="21"/>
      <c r="M11" s="21"/>
      <c r="N11" s="21"/>
      <c r="O11" s="6" t="s">
        <v>12</v>
      </c>
      <c r="P11" s="10" t="s">
        <v>13</v>
      </c>
      <c r="Q11" s="544"/>
      <c r="R11" s="545"/>
      <c r="S11" s="545"/>
      <c r="T11" s="545"/>
      <c r="U11" s="545"/>
      <c r="V11" s="545"/>
      <c r="W11" s="545"/>
      <c r="X11" s="546"/>
      <c r="Y11" s="12" t="s">
        <v>2</v>
      </c>
      <c r="Z11" s="10" t="s">
        <v>4</v>
      </c>
      <c r="AA11" s="544"/>
      <c r="AB11" s="545"/>
      <c r="AC11" s="545"/>
      <c r="AD11" s="545"/>
      <c r="AE11" s="545"/>
      <c r="AF11" s="545"/>
      <c r="AG11" s="545"/>
      <c r="AH11" s="546"/>
      <c r="AI11" s="12" t="s">
        <v>15</v>
      </c>
      <c r="AJ11" s="544"/>
      <c r="AK11" s="545"/>
      <c r="AL11" s="545"/>
      <c r="AM11" s="545"/>
      <c r="AN11" s="545"/>
      <c r="AO11" s="545"/>
      <c r="AP11" s="545"/>
      <c r="AQ11" s="550"/>
      <c r="AR11" s="4"/>
      <c r="AW11" s="106"/>
      <c r="AX11" s="113" t="s">
        <v>91</v>
      </c>
      <c r="AY11" s="101"/>
      <c r="AZ11" s="101"/>
      <c r="BA11" s="135" t="s">
        <v>92</v>
      </c>
      <c r="BB11" s="136"/>
      <c r="BC11" s="107"/>
      <c r="BE11" s="449" t="s">
        <v>170</v>
      </c>
      <c r="BF11" s="157"/>
      <c r="BG11" s="97">
        <v>1</v>
      </c>
      <c r="BH11" s="130">
        <v>101</v>
      </c>
      <c r="BI11" s="137" t="s">
        <v>197</v>
      </c>
      <c r="BJ11" s="130" t="s">
        <v>194</v>
      </c>
      <c r="BK11" s="130">
        <v>102</v>
      </c>
      <c r="BL11" s="138" t="s">
        <v>198</v>
      </c>
      <c r="BM11" s="147" t="s">
        <v>195</v>
      </c>
      <c r="BN11" s="169">
        <v>0.47916666666666669</v>
      </c>
      <c r="BO11" s="3"/>
    </row>
    <row r="12" spans="1:67" ht="14.25" customHeight="1" thickBot="1">
      <c r="A12" s="4"/>
      <c r="B12" s="8" t="s">
        <v>10</v>
      </c>
      <c r="C12" s="9" t="s">
        <v>11</v>
      </c>
      <c r="D12" s="540"/>
      <c r="E12" s="541"/>
      <c r="F12" s="542"/>
      <c r="G12" s="542"/>
      <c r="H12" s="543"/>
      <c r="I12" s="9"/>
      <c r="J12" s="9"/>
      <c r="K12" s="62"/>
      <c r="L12" s="62"/>
      <c r="M12" s="62"/>
      <c r="N12" s="62"/>
      <c r="O12" s="8" t="s">
        <v>14</v>
      </c>
      <c r="P12" s="11" t="s">
        <v>3</v>
      </c>
      <c r="Q12" s="547"/>
      <c r="R12" s="548"/>
      <c r="S12" s="548"/>
      <c r="T12" s="548"/>
      <c r="U12" s="548"/>
      <c r="V12" s="548"/>
      <c r="W12" s="548"/>
      <c r="X12" s="549"/>
      <c r="Y12" s="13" t="s">
        <v>94</v>
      </c>
      <c r="Z12" s="9" t="s">
        <v>95</v>
      </c>
      <c r="AA12" s="547"/>
      <c r="AB12" s="548"/>
      <c r="AC12" s="548"/>
      <c r="AD12" s="548"/>
      <c r="AE12" s="548"/>
      <c r="AF12" s="548"/>
      <c r="AG12" s="548"/>
      <c r="AH12" s="549"/>
      <c r="AI12" s="13" t="s">
        <v>16</v>
      </c>
      <c r="AJ12" s="551"/>
      <c r="AK12" s="548"/>
      <c r="AL12" s="548"/>
      <c r="AM12" s="548"/>
      <c r="AN12" s="548"/>
      <c r="AO12" s="548"/>
      <c r="AP12" s="548"/>
      <c r="AQ12" s="552"/>
      <c r="AR12" s="4"/>
      <c r="AW12" s="106"/>
      <c r="AX12" s="96" t="s">
        <v>144</v>
      </c>
      <c r="AY12" s="95" t="s">
        <v>48</v>
      </c>
      <c r="AZ12" s="101"/>
      <c r="BA12" s="136" t="s">
        <v>144</v>
      </c>
      <c r="BB12" s="136" t="s">
        <v>48</v>
      </c>
      <c r="BC12" s="107"/>
      <c r="BE12" s="450"/>
      <c r="BF12" s="158"/>
      <c r="BG12" s="98">
        <v>2</v>
      </c>
      <c r="BH12" s="144">
        <v>103</v>
      </c>
      <c r="BI12" s="128" t="s">
        <v>199</v>
      </c>
      <c r="BJ12" s="144" t="s">
        <v>194</v>
      </c>
      <c r="BK12" s="144">
        <v>104</v>
      </c>
      <c r="BL12" s="139" t="s">
        <v>200</v>
      </c>
      <c r="BM12" s="148" t="s">
        <v>196</v>
      </c>
      <c r="BN12" s="170">
        <v>0.47916666666666669</v>
      </c>
      <c r="BO12" s="3"/>
    </row>
    <row r="13" spans="1:67" ht="13.5" customHeight="1">
      <c r="A13" s="4"/>
      <c r="B13" s="553" t="s">
        <v>1</v>
      </c>
      <c r="C13" s="554"/>
      <c r="D13" s="555" t="e">
        <f>#REF!</f>
        <v>#REF!</v>
      </c>
      <c r="E13" s="556"/>
      <c r="F13" s="556"/>
      <c r="G13" s="556"/>
      <c r="H13" s="556"/>
      <c r="I13" s="556"/>
      <c r="J13" s="556"/>
      <c r="K13" s="556"/>
      <c r="L13" s="556"/>
      <c r="M13" s="556"/>
      <c r="N13" s="556"/>
      <c r="O13" s="556"/>
      <c r="P13" s="556"/>
      <c r="Q13" s="556"/>
      <c r="R13" s="556"/>
      <c r="S13" s="557"/>
      <c r="T13" s="567" t="s">
        <v>91</v>
      </c>
      <c r="U13" s="568"/>
      <c r="V13" s="569"/>
      <c r="W13" s="12"/>
      <c r="X13" s="7"/>
      <c r="Y13" s="7"/>
      <c r="Z13" s="7"/>
      <c r="AA13" s="7"/>
      <c r="AB13" s="7"/>
      <c r="AC13" s="7"/>
      <c r="AD13" s="48"/>
      <c r="AE13" s="48"/>
      <c r="AF13" s="48"/>
      <c r="AG13" s="48"/>
      <c r="AH13" s="564" t="s">
        <v>7</v>
      </c>
      <c r="AI13" s="12"/>
      <c r="AJ13" s="7"/>
      <c r="AK13" s="60">
        <v>90</v>
      </c>
      <c r="AL13" s="7" t="s">
        <v>21</v>
      </c>
      <c r="AM13" s="12" t="s">
        <v>22</v>
      </c>
      <c r="AN13" s="12"/>
      <c r="AO13" s="7"/>
      <c r="AP13" s="7"/>
      <c r="AQ13" s="52"/>
      <c r="AR13" s="4"/>
      <c r="AW13" s="106"/>
      <c r="AX13" s="97">
        <v>101</v>
      </c>
      <c r="AY13" s="94" t="s">
        <v>99</v>
      </c>
      <c r="AZ13" s="101"/>
      <c r="BA13" s="136">
        <v>201</v>
      </c>
      <c r="BB13" s="136" t="s">
        <v>109</v>
      </c>
      <c r="BC13" s="107"/>
      <c r="BE13" s="450"/>
      <c r="BF13" s="159"/>
      <c r="BG13" s="98">
        <v>3</v>
      </c>
      <c r="BH13" s="144">
        <v>105</v>
      </c>
      <c r="BI13" s="129" t="s">
        <v>201</v>
      </c>
      <c r="BJ13" s="144" t="s">
        <v>194</v>
      </c>
      <c r="BK13" s="144">
        <v>106</v>
      </c>
      <c r="BL13" s="140" t="s">
        <v>204</v>
      </c>
      <c r="BM13" s="129" t="s">
        <v>196</v>
      </c>
      <c r="BN13" s="171">
        <v>0.58333333333333337</v>
      </c>
      <c r="BO13" s="3"/>
    </row>
    <row r="14" spans="1:67" ht="13.5" customHeight="1">
      <c r="A14" s="4"/>
      <c r="B14" s="488" t="s">
        <v>2</v>
      </c>
      <c r="C14" s="505"/>
      <c r="D14" s="558"/>
      <c r="E14" s="559"/>
      <c r="F14" s="559"/>
      <c r="G14" s="559"/>
      <c r="H14" s="559"/>
      <c r="I14" s="559"/>
      <c r="J14" s="559"/>
      <c r="K14" s="559"/>
      <c r="L14" s="559"/>
      <c r="M14" s="559"/>
      <c r="N14" s="559"/>
      <c r="O14" s="559"/>
      <c r="P14" s="559"/>
      <c r="Q14" s="559"/>
      <c r="R14" s="559"/>
      <c r="S14" s="560"/>
      <c r="T14" s="469"/>
      <c r="U14" s="505"/>
      <c r="V14" s="527"/>
      <c r="W14" s="469" t="s">
        <v>208</v>
      </c>
      <c r="X14" s="505"/>
      <c r="Y14" s="505"/>
      <c r="Z14" s="63"/>
      <c r="AA14" s="15" t="s">
        <v>26</v>
      </c>
      <c r="AB14" s="63"/>
      <c r="AC14" s="15" t="s">
        <v>27</v>
      </c>
      <c r="AD14" s="15" t="s">
        <v>76</v>
      </c>
      <c r="AE14" s="63"/>
      <c r="AF14" s="15" t="s">
        <v>77</v>
      </c>
      <c r="AG14" s="15"/>
      <c r="AH14" s="565"/>
      <c r="AI14" s="18"/>
      <c r="AJ14" s="15"/>
      <c r="AK14" s="15"/>
      <c r="AL14" s="15"/>
      <c r="AM14" s="18"/>
      <c r="AN14" s="18" t="s">
        <v>24</v>
      </c>
      <c r="AO14" s="570"/>
      <c r="AP14" s="570"/>
      <c r="AQ14" s="20" t="s">
        <v>25</v>
      </c>
      <c r="AR14" s="4"/>
      <c r="AW14" s="106"/>
      <c r="AX14" s="98">
        <v>102</v>
      </c>
      <c r="AY14" s="92" t="s">
        <v>100</v>
      </c>
      <c r="AZ14" s="101"/>
      <c r="BA14" s="136">
        <v>202</v>
      </c>
      <c r="BB14" s="136" t="s">
        <v>110</v>
      </c>
      <c r="BC14" s="107"/>
      <c r="BE14" s="450"/>
      <c r="BF14" s="160"/>
      <c r="BG14" s="98">
        <v>4</v>
      </c>
      <c r="BH14" s="144">
        <v>107</v>
      </c>
      <c r="BI14" s="129" t="s">
        <v>202</v>
      </c>
      <c r="BJ14" s="144" t="s">
        <v>194</v>
      </c>
      <c r="BK14" s="144">
        <v>108</v>
      </c>
      <c r="BL14" s="140" t="s">
        <v>203</v>
      </c>
      <c r="BM14" s="149" t="s">
        <v>189</v>
      </c>
      <c r="BN14" s="171">
        <v>0.47916666666666669</v>
      </c>
      <c r="BO14" s="3"/>
    </row>
    <row r="15" spans="1:67" ht="13.5" customHeight="1" thickBot="1">
      <c r="A15" s="4"/>
      <c r="B15" s="506" t="s">
        <v>3</v>
      </c>
      <c r="C15" s="529"/>
      <c r="D15" s="561"/>
      <c r="E15" s="562"/>
      <c r="F15" s="562"/>
      <c r="G15" s="562"/>
      <c r="H15" s="562"/>
      <c r="I15" s="562"/>
      <c r="J15" s="562"/>
      <c r="K15" s="562"/>
      <c r="L15" s="562"/>
      <c r="M15" s="562"/>
      <c r="N15" s="562"/>
      <c r="O15" s="562"/>
      <c r="P15" s="562"/>
      <c r="Q15" s="562"/>
      <c r="R15" s="562"/>
      <c r="S15" s="563"/>
      <c r="T15" s="18" t="s">
        <v>5</v>
      </c>
      <c r="U15" s="17"/>
      <c r="V15" s="15" t="s">
        <v>6</v>
      </c>
      <c r="W15" s="19"/>
      <c r="X15" s="17"/>
      <c r="Y15" s="17"/>
      <c r="Z15" s="17"/>
      <c r="AA15" s="61"/>
      <c r="AB15" s="17" t="s">
        <v>78</v>
      </c>
      <c r="AC15" s="65"/>
      <c r="AD15" s="529" t="s">
        <v>79</v>
      </c>
      <c r="AE15" s="529"/>
      <c r="AF15" s="529"/>
      <c r="AG15" s="47"/>
      <c r="AH15" s="566"/>
      <c r="AI15" s="19" t="s">
        <v>19</v>
      </c>
      <c r="AJ15" s="17" t="s">
        <v>20</v>
      </c>
      <c r="AK15" s="61"/>
      <c r="AL15" s="17" t="s">
        <v>21</v>
      </c>
      <c r="AM15" s="19" t="s">
        <v>23</v>
      </c>
      <c r="AN15" s="19"/>
      <c r="AO15" s="17"/>
      <c r="AP15" s="17"/>
      <c r="AQ15" s="34"/>
      <c r="AR15" s="4"/>
      <c r="AW15" s="106"/>
      <c r="AX15" s="98">
        <v>103</v>
      </c>
      <c r="AY15" s="92" t="s">
        <v>101</v>
      </c>
      <c r="AZ15" s="101"/>
      <c r="BA15" s="136">
        <v>203</v>
      </c>
      <c r="BB15" s="136" t="s">
        <v>111</v>
      </c>
      <c r="BC15" s="107"/>
      <c r="BE15" s="451"/>
      <c r="BF15" s="161"/>
      <c r="BG15" s="99">
        <v>5</v>
      </c>
      <c r="BH15" s="133">
        <v>109</v>
      </c>
      <c r="BI15" s="132" t="s">
        <v>205</v>
      </c>
      <c r="BJ15" s="133" t="s">
        <v>194</v>
      </c>
      <c r="BK15" s="133">
        <v>110</v>
      </c>
      <c r="BL15" s="141" t="s">
        <v>206</v>
      </c>
      <c r="BM15" s="150" t="s">
        <v>189</v>
      </c>
      <c r="BN15" s="172">
        <v>0.58333333333333337</v>
      </c>
    </row>
    <row r="16" spans="1:67" ht="13.5" customHeight="1">
      <c r="A16" s="4"/>
      <c r="B16" s="488" t="s">
        <v>2</v>
      </c>
      <c r="C16" s="496"/>
      <c r="D16" s="18"/>
      <c r="E16" s="15"/>
      <c r="F16" s="15"/>
      <c r="G16" s="15"/>
      <c r="H16" s="15"/>
      <c r="I16" s="15"/>
      <c r="J16" s="15"/>
      <c r="K16" s="15"/>
      <c r="L16" s="15"/>
      <c r="M16" s="15"/>
      <c r="N16" s="15"/>
      <c r="O16" s="15"/>
      <c r="P16" s="15"/>
      <c r="Q16" s="15"/>
      <c r="R16" s="27" t="s">
        <v>28</v>
      </c>
      <c r="S16" s="24" t="s">
        <v>30</v>
      </c>
      <c r="T16" s="33"/>
      <c r="U16" s="15" t="s">
        <v>34</v>
      </c>
      <c r="V16" s="24" t="s">
        <v>37</v>
      </c>
      <c r="W16" s="503" t="s">
        <v>39</v>
      </c>
      <c r="X16" s="503"/>
      <c r="Y16" s="27" t="s">
        <v>13</v>
      </c>
      <c r="Z16" s="498" t="s">
        <v>43</v>
      </c>
      <c r="AA16" s="503"/>
      <c r="AB16" s="15"/>
      <c r="AC16" s="15"/>
      <c r="AD16" s="15"/>
      <c r="AE16" s="15"/>
      <c r="AF16" s="498" t="s">
        <v>44</v>
      </c>
      <c r="AG16" s="503"/>
      <c r="AH16" s="15"/>
      <c r="AI16" s="15"/>
      <c r="AJ16" s="15"/>
      <c r="AK16" s="21"/>
      <c r="AL16" s="498" t="s">
        <v>45</v>
      </c>
      <c r="AM16" s="501"/>
      <c r="AN16" s="501"/>
      <c r="AO16" s="501"/>
      <c r="AP16" s="501"/>
      <c r="AQ16" s="20"/>
      <c r="AR16" s="4"/>
      <c r="AW16" s="106"/>
      <c r="AX16" s="98">
        <v>104</v>
      </c>
      <c r="AY16" s="92" t="s">
        <v>102</v>
      </c>
      <c r="AZ16" s="101"/>
      <c r="BA16" s="136">
        <v>204</v>
      </c>
      <c r="BB16" s="136" t="s">
        <v>112</v>
      </c>
      <c r="BC16" s="107"/>
      <c r="BE16" s="449" t="s">
        <v>171</v>
      </c>
      <c r="BF16" s="162"/>
      <c r="BG16" s="179">
        <v>6</v>
      </c>
      <c r="BH16" s="131"/>
      <c r="BI16" s="134"/>
      <c r="BJ16" s="131" t="s">
        <v>194</v>
      </c>
      <c r="BK16" s="131"/>
      <c r="BL16" s="142"/>
      <c r="BM16" s="151"/>
      <c r="BN16" s="173"/>
    </row>
    <row r="17" spans="1:66" ht="13.5" customHeight="1">
      <c r="A17" s="4"/>
      <c r="B17" s="22"/>
      <c r="C17" s="21"/>
      <c r="D17" s="18"/>
      <c r="E17" s="526"/>
      <c r="F17" s="526"/>
      <c r="G17" s="526"/>
      <c r="H17" s="526"/>
      <c r="I17" s="526"/>
      <c r="J17" s="526"/>
      <c r="K17" s="526"/>
      <c r="L17" s="526"/>
      <c r="M17" s="526"/>
      <c r="N17" s="526"/>
      <c r="O17" s="526"/>
      <c r="P17" s="526"/>
      <c r="Q17" s="15"/>
      <c r="R17" s="18"/>
      <c r="S17" s="25" t="s">
        <v>31</v>
      </c>
      <c r="T17" s="32" t="s">
        <v>33</v>
      </c>
      <c r="U17" s="15" t="s">
        <v>35</v>
      </c>
      <c r="V17" s="25"/>
      <c r="W17" s="469" t="s">
        <v>40</v>
      </c>
      <c r="X17" s="527"/>
      <c r="Y17" s="18"/>
      <c r="Z17" s="469"/>
      <c r="AA17" s="470"/>
      <c r="AB17" s="470"/>
      <c r="AC17" s="470"/>
      <c r="AD17" s="470"/>
      <c r="AE17" s="15" t="s">
        <v>73</v>
      </c>
      <c r="AF17" s="469"/>
      <c r="AG17" s="470"/>
      <c r="AH17" s="470"/>
      <c r="AI17" s="470"/>
      <c r="AJ17" s="470"/>
      <c r="AK17" s="15" t="s">
        <v>73</v>
      </c>
      <c r="AL17" s="469"/>
      <c r="AM17" s="470"/>
      <c r="AN17" s="470"/>
      <c r="AO17" s="470"/>
      <c r="AP17" s="470"/>
      <c r="AQ17" s="20" t="s">
        <v>73</v>
      </c>
      <c r="AR17" s="4"/>
      <c r="AW17" s="106"/>
      <c r="AX17" s="98">
        <v>105</v>
      </c>
      <c r="AY17" s="92" t="s">
        <v>103</v>
      </c>
      <c r="AZ17" s="101"/>
      <c r="BA17" s="136">
        <v>205</v>
      </c>
      <c r="BB17" s="136" t="s">
        <v>117</v>
      </c>
      <c r="BC17" s="107"/>
      <c r="BE17" s="450"/>
      <c r="BF17" s="160"/>
      <c r="BG17" s="98">
        <v>7</v>
      </c>
      <c r="BH17" s="144"/>
      <c r="BI17" s="129"/>
      <c r="BJ17" s="144" t="s">
        <v>194</v>
      </c>
      <c r="BK17" s="144"/>
      <c r="BL17" s="140"/>
      <c r="BM17" s="129"/>
      <c r="BN17" s="171"/>
    </row>
    <row r="18" spans="1:66" ht="13.5" customHeight="1">
      <c r="A18" s="4"/>
      <c r="B18" s="506" t="s">
        <v>4</v>
      </c>
      <c r="C18" s="507"/>
      <c r="D18" s="19"/>
      <c r="E18" s="17"/>
      <c r="F18" s="15"/>
      <c r="G18" s="17"/>
      <c r="H18" s="17"/>
      <c r="I18" s="17"/>
      <c r="J18" s="17"/>
      <c r="K18" s="17"/>
      <c r="L18" s="17"/>
      <c r="M18" s="17"/>
      <c r="N18" s="17"/>
      <c r="O18" s="17"/>
      <c r="P18" s="17"/>
      <c r="Q18" s="17"/>
      <c r="R18" s="19" t="s">
        <v>29</v>
      </c>
      <c r="S18" s="26" t="s">
        <v>32</v>
      </c>
      <c r="T18" s="32"/>
      <c r="U18" s="32" t="s">
        <v>36</v>
      </c>
      <c r="V18" s="25" t="s">
        <v>38</v>
      </c>
      <c r="W18" s="505" t="s">
        <v>41</v>
      </c>
      <c r="X18" s="505"/>
      <c r="Y18" s="18" t="s">
        <v>42</v>
      </c>
      <c r="Z18" s="19"/>
      <c r="AA18" s="17"/>
      <c r="AB18" s="17"/>
      <c r="AC18" s="17"/>
      <c r="AD18" s="17"/>
      <c r="AE18" s="17"/>
      <c r="AF18" s="469"/>
      <c r="AG18" s="470"/>
      <c r="AH18" s="470"/>
      <c r="AI18" s="470"/>
      <c r="AJ18" s="470"/>
      <c r="AK18" s="17" t="s">
        <v>73</v>
      </c>
      <c r="AL18" s="19"/>
      <c r="AM18" s="17"/>
      <c r="AN18" s="17"/>
      <c r="AO18" s="17"/>
      <c r="AP18" s="17"/>
      <c r="AQ18" s="34"/>
      <c r="AR18" s="4"/>
      <c r="AW18" s="106"/>
      <c r="AX18" s="98">
        <v>106</v>
      </c>
      <c r="AY18" s="92" t="s">
        <v>104</v>
      </c>
      <c r="AZ18" s="101"/>
      <c r="BA18" s="136">
        <v>206</v>
      </c>
      <c r="BB18" s="136" t="s">
        <v>118</v>
      </c>
      <c r="BC18" s="107"/>
      <c r="BE18" s="450"/>
      <c r="BF18" s="163"/>
      <c r="BG18" s="98">
        <v>8</v>
      </c>
      <c r="BH18" s="144"/>
      <c r="BI18" s="129"/>
      <c r="BJ18" s="144" t="s">
        <v>194</v>
      </c>
      <c r="BK18" s="144"/>
      <c r="BL18" s="140"/>
      <c r="BM18" s="152"/>
      <c r="BN18" s="173"/>
    </row>
    <row r="19" spans="1:66" ht="13.5" customHeight="1">
      <c r="A19" s="4"/>
      <c r="B19" s="500" t="s">
        <v>48</v>
      </c>
      <c r="C19" s="501"/>
      <c r="D19" s="501"/>
      <c r="E19" s="501"/>
      <c r="F19" s="530">
        <v>101</v>
      </c>
      <c r="G19" s="530"/>
      <c r="H19" s="28"/>
      <c r="I19" s="28"/>
      <c r="J19" s="28"/>
      <c r="K19" s="28"/>
      <c r="L19" s="28"/>
      <c r="M19" s="28"/>
      <c r="N19" s="28"/>
      <c r="O19" s="503" t="s">
        <v>93</v>
      </c>
      <c r="P19" s="503"/>
      <c r="Q19" s="503"/>
      <c r="R19" s="54"/>
      <c r="S19" s="513"/>
      <c r="T19" s="514"/>
      <c r="U19" s="511"/>
      <c r="V19" s="498" t="s">
        <v>46</v>
      </c>
      <c r="W19" s="502"/>
      <c r="X19" s="511"/>
      <c r="Y19" s="513"/>
      <c r="Z19" s="514"/>
      <c r="AA19" s="503" t="s">
        <v>48</v>
      </c>
      <c r="AB19" s="501"/>
      <c r="AC19" s="501"/>
      <c r="AD19" s="501"/>
      <c r="AE19" s="530">
        <v>102</v>
      </c>
      <c r="AF19" s="530"/>
      <c r="AG19" s="28"/>
      <c r="AH19" s="28"/>
      <c r="AI19" s="28"/>
      <c r="AJ19" s="28"/>
      <c r="AK19" s="28"/>
      <c r="AL19" s="28"/>
      <c r="AM19" s="28"/>
      <c r="AN19" s="503" t="s">
        <v>93</v>
      </c>
      <c r="AO19" s="503"/>
      <c r="AP19" s="503"/>
      <c r="AQ19" s="53"/>
      <c r="AR19" s="4"/>
      <c r="AW19" s="106"/>
      <c r="AX19" s="98">
        <v>107</v>
      </c>
      <c r="AY19" s="92" t="s">
        <v>105</v>
      </c>
      <c r="AZ19" s="101"/>
      <c r="BA19" s="136">
        <v>207</v>
      </c>
      <c r="BB19" s="136" t="s">
        <v>119</v>
      </c>
      <c r="BC19" s="107"/>
      <c r="BE19" s="450"/>
      <c r="BF19" s="164"/>
      <c r="BG19" s="98">
        <v>9</v>
      </c>
      <c r="BH19" s="144"/>
      <c r="BI19" s="129"/>
      <c r="BJ19" s="144" t="s">
        <v>194</v>
      </c>
      <c r="BK19" s="144"/>
      <c r="BL19" s="143"/>
      <c r="BM19" s="153"/>
      <c r="BN19" s="174"/>
    </row>
    <row r="20" spans="1:66" ht="14.25" customHeight="1" thickBot="1">
      <c r="A20" s="4"/>
      <c r="B20" s="90"/>
      <c r="C20" s="508" t="s">
        <v>157</v>
      </c>
      <c r="D20" s="509"/>
      <c r="E20" s="509"/>
      <c r="F20" s="509"/>
      <c r="G20" s="509"/>
      <c r="H20" s="509"/>
      <c r="I20" s="509"/>
      <c r="J20" s="509"/>
      <c r="K20" s="509"/>
      <c r="L20" s="509"/>
      <c r="M20" s="509"/>
      <c r="N20" s="509"/>
      <c r="O20" s="509"/>
      <c r="P20" s="509"/>
      <c r="Q20" s="509"/>
      <c r="R20" s="66"/>
      <c r="S20" s="515"/>
      <c r="T20" s="516"/>
      <c r="U20" s="521"/>
      <c r="V20" s="523"/>
      <c r="W20" s="525"/>
      <c r="X20" s="521"/>
      <c r="Y20" s="528"/>
      <c r="Z20" s="516"/>
      <c r="AA20" s="510"/>
      <c r="AB20" s="508" t="s">
        <v>165</v>
      </c>
      <c r="AC20" s="509"/>
      <c r="AD20" s="509"/>
      <c r="AE20" s="509"/>
      <c r="AF20" s="509"/>
      <c r="AG20" s="509"/>
      <c r="AH20" s="509"/>
      <c r="AI20" s="509"/>
      <c r="AJ20" s="509"/>
      <c r="AK20" s="509"/>
      <c r="AL20" s="509"/>
      <c r="AM20" s="509"/>
      <c r="AN20" s="509"/>
      <c r="AO20" s="509"/>
      <c r="AP20" s="509"/>
      <c r="AQ20" s="20"/>
      <c r="AR20" s="4"/>
      <c r="AW20" s="106"/>
      <c r="AX20" s="98">
        <v>108</v>
      </c>
      <c r="AY20" s="92" t="s">
        <v>106</v>
      </c>
      <c r="AZ20" s="101"/>
      <c r="BA20" s="136">
        <v>208</v>
      </c>
      <c r="BB20" s="136" t="s">
        <v>120</v>
      </c>
      <c r="BC20" s="107"/>
      <c r="BE20" s="451"/>
      <c r="BF20" s="164"/>
      <c r="BG20" s="99">
        <v>10</v>
      </c>
      <c r="BH20" s="133"/>
      <c r="BI20" s="132"/>
      <c r="BJ20" s="133" t="s">
        <v>194</v>
      </c>
      <c r="BK20" s="133"/>
      <c r="BL20" s="141"/>
      <c r="BM20" s="154"/>
      <c r="BN20" s="175"/>
    </row>
    <row r="21" spans="1:66" ht="14.25" customHeight="1">
      <c r="A21" s="4"/>
      <c r="B21" s="90"/>
      <c r="C21" s="509"/>
      <c r="D21" s="509"/>
      <c r="E21" s="509"/>
      <c r="F21" s="509"/>
      <c r="G21" s="509"/>
      <c r="H21" s="509"/>
      <c r="I21" s="509"/>
      <c r="J21" s="509"/>
      <c r="K21" s="509"/>
      <c r="L21" s="509"/>
      <c r="M21" s="509"/>
      <c r="N21" s="509"/>
      <c r="O21" s="509"/>
      <c r="P21" s="509"/>
      <c r="Q21" s="509"/>
      <c r="R21" s="21"/>
      <c r="S21" s="517"/>
      <c r="T21" s="518"/>
      <c r="U21" s="511"/>
      <c r="V21" s="505" t="s">
        <v>47</v>
      </c>
      <c r="W21" s="505"/>
      <c r="X21" s="511"/>
      <c r="Y21" s="517"/>
      <c r="Z21" s="518"/>
      <c r="AA21" s="510"/>
      <c r="AB21" s="509"/>
      <c r="AC21" s="509"/>
      <c r="AD21" s="509"/>
      <c r="AE21" s="509"/>
      <c r="AF21" s="509"/>
      <c r="AG21" s="509"/>
      <c r="AH21" s="509"/>
      <c r="AI21" s="509"/>
      <c r="AJ21" s="509"/>
      <c r="AK21" s="509"/>
      <c r="AL21" s="509"/>
      <c r="AM21" s="509"/>
      <c r="AN21" s="509"/>
      <c r="AO21" s="509"/>
      <c r="AP21" s="509"/>
      <c r="AQ21" s="20"/>
      <c r="AR21" s="4"/>
      <c r="AW21" s="106"/>
      <c r="AX21" s="98">
        <v>109</v>
      </c>
      <c r="AY21" s="92" t="s">
        <v>107</v>
      </c>
      <c r="AZ21" s="101"/>
      <c r="BA21" s="136">
        <v>209</v>
      </c>
      <c r="BB21" s="136" t="s">
        <v>121</v>
      </c>
      <c r="BC21" s="107"/>
      <c r="BE21" s="449" t="s">
        <v>172</v>
      </c>
      <c r="BF21" s="165"/>
      <c r="BG21" s="179">
        <v>11</v>
      </c>
      <c r="BH21" s="131"/>
      <c r="BI21" s="134"/>
      <c r="BJ21" s="131" t="s">
        <v>194</v>
      </c>
      <c r="BK21" s="131"/>
      <c r="BL21" s="142"/>
      <c r="BM21" s="134"/>
      <c r="BN21" s="176"/>
    </row>
    <row r="22" spans="1:66" ht="14.25" customHeight="1" thickBot="1">
      <c r="A22" s="4"/>
      <c r="B22" s="16"/>
      <c r="C22" s="67"/>
      <c r="D22" s="67"/>
      <c r="E22" s="67"/>
      <c r="F22" s="67"/>
      <c r="G22" s="67"/>
      <c r="H22" s="67"/>
      <c r="I22" s="67"/>
      <c r="J22" s="67"/>
      <c r="K22" s="67"/>
      <c r="L22" s="67"/>
      <c r="M22" s="67"/>
      <c r="N22" s="67"/>
      <c r="O22" s="67"/>
      <c r="P22" s="67"/>
      <c r="Q22" s="67"/>
      <c r="R22" s="67"/>
      <c r="S22" s="519"/>
      <c r="T22" s="520"/>
      <c r="U22" s="512"/>
      <c r="V22" s="529"/>
      <c r="W22" s="529"/>
      <c r="X22" s="512"/>
      <c r="Y22" s="519"/>
      <c r="Z22" s="520"/>
      <c r="AA22" s="67"/>
      <c r="AB22" s="67"/>
      <c r="AC22" s="67"/>
      <c r="AD22" s="67"/>
      <c r="AE22" s="67"/>
      <c r="AF22" s="67"/>
      <c r="AG22" s="67"/>
      <c r="AH22" s="67"/>
      <c r="AI22" s="67"/>
      <c r="AJ22" s="67"/>
      <c r="AK22" s="67"/>
      <c r="AL22" s="67"/>
      <c r="AM22" s="67"/>
      <c r="AN22" s="67"/>
      <c r="AO22" s="67"/>
      <c r="AP22" s="67"/>
      <c r="AQ22" s="34"/>
      <c r="AR22" s="4"/>
      <c r="AW22" s="106"/>
      <c r="AX22" s="99">
        <v>110</v>
      </c>
      <c r="AY22" s="93" t="s">
        <v>108</v>
      </c>
      <c r="AZ22" s="101"/>
      <c r="BA22" s="136">
        <v>210</v>
      </c>
      <c r="BB22" s="136" t="s">
        <v>122</v>
      </c>
      <c r="BC22" s="107"/>
      <c r="BE22" s="450"/>
      <c r="BF22" s="160"/>
      <c r="BG22" s="98">
        <v>12</v>
      </c>
      <c r="BH22" s="144"/>
      <c r="BI22" s="129"/>
      <c r="BJ22" s="144" t="s">
        <v>194</v>
      </c>
      <c r="BK22" s="144"/>
      <c r="BL22" s="140"/>
      <c r="BM22" s="155"/>
      <c r="BN22" s="171"/>
    </row>
    <row r="23" spans="1:66" ht="13.5" customHeight="1">
      <c r="A23" s="4"/>
      <c r="B23" s="494" t="s">
        <v>53</v>
      </c>
      <c r="C23" s="467"/>
      <c r="D23" s="467"/>
      <c r="E23" s="467"/>
      <c r="F23" s="467"/>
      <c r="G23" s="467"/>
      <c r="H23" s="467"/>
      <c r="I23" s="467"/>
      <c r="J23" s="467"/>
      <c r="K23" s="468"/>
      <c r="L23" s="59"/>
      <c r="M23" s="57"/>
      <c r="N23" s="28"/>
      <c r="O23" s="28"/>
      <c r="P23" s="28"/>
      <c r="Q23" s="28"/>
      <c r="R23" s="28"/>
      <c r="S23" s="33"/>
      <c r="T23" s="25" t="s">
        <v>50</v>
      </c>
      <c r="U23" s="15"/>
      <c r="V23" s="15"/>
      <c r="W23" s="15"/>
      <c r="X23" s="15"/>
      <c r="Y23" s="25" t="s">
        <v>50</v>
      </c>
      <c r="Z23" s="27"/>
      <c r="AA23" s="28"/>
      <c r="AB23" s="28"/>
      <c r="AC23" s="28"/>
      <c r="AD23" s="28"/>
      <c r="AE23" s="28"/>
      <c r="AF23" s="28"/>
      <c r="AG23" s="58"/>
      <c r="AH23" s="490" t="s">
        <v>98</v>
      </c>
      <c r="AI23" s="490"/>
      <c r="AJ23" s="490"/>
      <c r="AK23" s="490"/>
      <c r="AL23" s="490"/>
      <c r="AM23" s="490"/>
      <c r="AN23" s="490"/>
      <c r="AO23" s="490"/>
      <c r="AP23" s="490"/>
      <c r="AQ23" s="572"/>
      <c r="AR23" s="4"/>
      <c r="AT23" s="15"/>
      <c r="AW23" s="106"/>
      <c r="AX23" s="3"/>
      <c r="AY23" s="3"/>
      <c r="AZ23" s="3"/>
      <c r="BA23" s="3"/>
      <c r="BB23" s="3"/>
      <c r="BC23" s="107"/>
      <c r="BE23" s="450"/>
      <c r="BF23" s="160"/>
      <c r="BG23" s="98">
        <v>13</v>
      </c>
      <c r="BH23" s="144"/>
      <c r="BI23" s="129"/>
      <c r="BJ23" s="144" t="s">
        <v>194</v>
      </c>
      <c r="BK23" s="144"/>
      <c r="BL23" s="140"/>
      <c r="BM23" s="129"/>
      <c r="BN23" s="171"/>
    </row>
    <row r="24" spans="1:66" ht="14.25" customHeight="1">
      <c r="A24" s="4"/>
      <c r="B24" s="14" t="s">
        <v>51</v>
      </c>
      <c r="C24" s="15" t="s">
        <v>80</v>
      </c>
      <c r="D24" s="498" t="s">
        <v>75</v>
      </c>
      <c r="E24" s="501"/>
      <c r="F24" s="501"/>
      <c r="G24" s="522"/>
      <c r="H24" s="498" t="s">
        <v>97</v>
      </c>
      <c r="I24" s="501"/>
      <c r="J24" s="501"/>
      <c r="K24" s="522"/>
      <c r="L24" s="469" t="s">
        <v>52</v>
      </c>
      <c r="M24" s="496"/>
      <c r="N24" s="496"/>
      <c r="O24" s="496"/>
      <c r="P24" s="496"/>
      <c r="Q24" s="496"/>
      <c r="R24" s="496"/>
      <c r="S24" s="489"/>
      <c r="T24" s="25" t="s">
        <v>10</v>
      </c>
      <c r="U24" s="15"/>
      <c r="V24" s="505" t="s">
        <v>49</v>
      </c>
      <c r="W24" s="505"/>
      <c r="X24" s="15"/>
      <c r="Y24" s="25" t="s">
        <v>10</v>
      </c>
      <c r="Z24" s="469" t="s">
        <v>52</v>
      </c>
      <c r="AA24" s="496"/>
      <c r="AB24" s="496"/>
      <c r="AC24" s="496"/>
      <c r="AD24" s="496"/>
      <c r="AE24" s="496"/>
      <c r="AF24" s="496"/>
      <c r="AG24" s="496"/>
      <c r="AH24" s="498" t="s">
        <v>97</v>
      </c>
      <c r="AI24" s="501"/>
      <c r="AJ24" s="501"/>
      <c r="AK24" s="522"/>
      <c r="AL24" s="498" t="s">
        <v>75</v>
      </c>
      <c r="AM24" s="501"/>
      <c r="AN24" s="501"/>
      <c r="AO24" s="522"/>
      <c r="AP24" s="15" t="s">
        <v>51</v>
      </c>
      <c r="AQ24" s="20" t="s">
        <v>80</v>
      </c>
      <c r="AR24" s="4"/>
      <c r="AT24" t="s">
        <v>141</v>
      </c>
      <c r="AW24" s="112" t="s">
        <v>151</v>
      </c>
      <c r="AX24" s="3"/>
      <c r="AY24" s="3"/>
      <c r="AZ24" s="3"/>
      <c r="BA24" s="3"/>
      <c r="BB24" s="3"/>
      <c r="BC24" s="107"/>
      <c r="BE24" s="450"/>
      <c r="BF24" s="158"/>
      <c r="BG24" s="98">
        <v>14</v>
      </c>
      <c r="BH24" s="144"/>
      <c r="BI24" s="129"/>
      <c r="BJ24" s="144" t="s">
        <v>194</v>
      </c>
      <c r="BK24" s="144"/>
      <c r="BL24" s="143"/>
      <c r="BM24" s="151"/>
      <c r="BN24" s="173"/>
    </row>
    <row r="25" spans="1:66" ht="14.25" customHeight="1" thickBot="1">
      <c r="A25" s="4"/>
      <c r="B25" s="16" t="s">
        <v>17</v>
      </c>
      <c r="C25" s="17" t="s">
        <v>18</v>
      </c>
      <c r="D25" s="523"/>
      <c r="E25" s="524"/>
      <c r="F25" s="524"/>
      <c r="G25" s="525"/>
      <c r="H25" s="523"/>
      <c r="I25" s="524"/>
      <c r="J25" s="524"/>
      <c r="K25" s="525"/>
      <c r="L25" s="55"/>
      <c r="M25" s="56"/>
      <c r="N25" s="17"/>
      <c r="O25" s="17"/>
      <c r="P25" s="17"/>
      <c r="Q25" s="17"/>
      <c r="R25" s="17"/>
      <c r="S25" s="23"/>
      <c r="T25" s="26" t="s">
        <v>11</v>
      </c>
      <c r="U25" s="17"/>
      <c r="V25" s="17"/>
      <c r="W25" s="17"/>
      <c r="X25" s="17"/>
      <c r="Y25" s="26" t="s">
        <v>11</v>
      </c>
      <c r="Z25" s="19"/>
      <c r="AA25" s="17"/>
      <c r="AB25" s="17"/>
      <c r="AC25" s="17"/>
      <c r="AD25" s="17"/>
      <c r="AE25" s="17"/>
      <c r="AF25" s="56"/>
      <c r="AG25" s="56"/>
      <c r="AH25" s="523"/>
      <c r="AI25" s="524"/>
      <c r="AJ25" s="524"/>
      <c r="AK25" s="525"/>
      <c r="AL25" s="523"/>
      <c r="AM25" s="524"/>
      <c r="AN25" s="524"/>
      <c r="AO25" s="525"/>
      <c r="AP25" s="17" t="s">
        <v>17</v>
      </c>
      <c r="AQ25" s="34" t="s">
        <v>18</v>
      </c>
      <c r="AR25" s="4"/>
      <c r="AT25" s="89" t="s">
        <v>142</v>
      </c>
      <c r="AU25" s="89" t="s">
        <v>143</v>
      </c>
      <c r="AV25" s="3"/>
      <c r="AW25" s="112"/>
      <c r="AX25" s="3"/>
      <c r="AY25" s="3"/>
      <c r="AZ25" s="3"/>
      <c r="BA25" s="3"/>
      <c r="BB25" s="3"/>
      <c r="BC25" s="107"/>
      <c r="BE25" s="451"/>
      <c r="BF25" s="166"/>
      <c r="BG25" s="99">
        <v>15</v>
      </c>
      <c r="BH25" s="133"/>
      <c r="BI25" s="132"/>
      <c r="BJ25" s="133" t="s">
        <v>194</v>
      </c>
      <c r="BK25" s="133"/>
      <c r="BL25" s="141"/>
      <c r="BM25" s="132"/>
      <c r="BN25" s="177"/>
    </row>
    <row r="26" spans="1:66" ht="15" customHeight="1" thickBot="1">
      <c r="A26" s="4"/>
      <c r="B26" s="68"/>
      <c r="C26" s="15" t="s">
        <v>21</v>
      </c>
      <c r="D26" s="459"/>
      <c r="E26" s="460"/>
      <c r="F26" s="460"/>
      <c r="G26" s="49"/>
      <c r="H26" s="459"/>
      <c r="I26" s="462"/>
      <c r="J26" s="462"/>
      <c r="K26" s="49"/>
      <c r="L26" s="459" t="s">
        <v>155</v>
      </c>
      <c r="M26" s="460"/>
      <c r="N26" s="460"/>
      <c r="O26" s="460"/>
      <c r="P26" s="460"/>
      <c r="Q26" s="460"/>
      <c r="R26" s="460"/>
      <c r="S26" s="460"/>
      <c r="T26" s="69">
        <v>1</v>
      </c>
      <c r="U26" s="70"/>
      <c r="V26" s="490" t="s">
        <v>81</v>
      </c>
      <c r="W26" s="490"/>
      <c r="X26" s="71"/>
      <c r="Y26" s="72">
        <v>1</v>
      </c>
      <c r="Z26" s="459" t="e">
        <v>#VALUE!</v>
      </c>
      <c r="AA26" s="460"/>
      <c r="AB26" s="460"/>
      <c r="AC26" s="460"/>
      <c r="AD26" s="460"/>
      <c r="AE26" s="460"/>
      <c r="AF26" s="460"/>
      <c r="AG26" s="460"/>
      <c r="AH26" s="459"/>
      <c r="AI26" s="460"/>
      <c r="AJ26" s="460"/>
      <c r="AK26" s="49"/>
      <c r="AL26" s="459"/>
      <c r="AM26" s="462"/>
      <c r="AN26" s="462"/>
      <c r="AO26" s="49"/>
      <c r="AP26" s="64"/>
      <c r="AQ26" s="20" t="s">
        <v>21</v>
      </c>
      <c r="AR26" s="4"/>
      <c r="AT26" s="89">
        <v>10101</v>
      </c>
      <c r="AU26" s="89">
        <v>1</v>
      </c>
      <c r="AV26" s="3"/>
      <c r="AW26" s="106"/>
      <c r="AX26" s="114">
        <v>101</v>
      </c>
      <c r="AY26" s="100" t="s">
        <v>152</v>
      </c>
      <c r="AZ26" s="100"/>
      <c r="BA26" s="114">
        <v>0</v>
      </c>
      <c r="BB26" s="100" t="s">
        <v>153</v>
      </c>
      <c r="BC26" s="107"/>
      <c r="BE26" s="449" t="s">
        <v>173</v>
      </c>
      <c r="BF26" s="167"/>
      <c r="BG26" s="179">
        <v>16</v>
      </c>
      <c r="BH26" s="131"/>
      <c r="BI26" s="134"/>
      <c r="BJ26" s="131" t="s">
        <v>194</v>
      </c>
      <c r="BK26" s="131"/>
      <c r="BL26" s="142"/>
      <c r="BM26" s="151"/>
      <c r="BN26" s="173"/>
    </row>
    <row r="27" spans="1:66" ht="15" customHeight="1" thickBot="1">
      <c r="A27" s="4"/>
      <c r="B27" s="73"/>
      <c r="C27" s="29" t="s">
        <v>21</v>
      </c>
      <c r="D27" s="459"/>
      <c r="E27" s="460"/>
      <c r="F27" s="460"/>
      <c r="G27" s="50"/>
      <c r="H27" s="459"/>
      <c r="I27" s="462"/>
      <c r="J27" s="462"/>
      <c r="K27" s="49"/>
      <c r="L27" s="459" t="s">
        <v>156</v>
      </c>
      <c r="M27" s="460"/>
      <c r="N27" s="460"/>
      <c r="O27" s="460"/>
      <c r="P27" s="460"/>
      <c r="Q27" s="460"/>
      <c r="R27" s="460"/>
      <c r="S27" s="460"/>
      <c r="T27" s="72">
        <v>2</v>
      </c>
      <c r="U27" s="74"/>
      <c r="V27" s="74"/>
      <c r="W27" s="74"/>
      <c r="X27" s="74"/>
      <c r="Y27" s="72">
        <v>2</v>
      </c>
      <c r="Z27" s="459" t="e">
        <v>#VALUE!</v>
      </c>
      <c r="AA27" s="460"/>
      <c r="AB27" s="460"/>
      <c r="AC27" s="460"/>
      <c r="AD27" s="460"/>
      <c r="AE27" s="460"/>
      <c r="AF27" s="460"/>
      <c r="AG27" s="460"/>
      <c r="AH27" s="459"/>
      <c r="AI27" s="460"/>
      <c r="AJ27" s="460"/>
      <c r="AK27" s="50"/>
      <c r="AL27" s="459"/>
      <c r="AM27" s="462"/>
      <c r="AN27" s="462"/>
      <c r="AO27" s="50"/>
      <c r="AP27" s="75"/>
      <c r="AQ27" s="35" t="s">
        <v>21</v>
      </c>
      <c r="AR27" s="4"/>
      <c r="AT27" s="89">
        <v>10102</v>
      </c>
      <c r="AU27" s="89">
        <v>2</v>
      </c>
      <c r="AV27" s="3"/>
      <c r="AW27" s="106"/>
      <c r="AX27" s="458" t="s">
        <v>207</v>
      </c>
      <c r="AY27" s="458"/>
      <c r="AZ27" s="100"/>
      <c r="BA27" s="458" t="s">
        <v>154</v>
      </c>
      <c r="BB27" s="458"/>
      <c r="BC27" s="107"/>
      <c r="BE27" s="450"/>
      <c r="BF27" s="159"/>
      <c r="BG27" s="98">
        <v>17</v>
      </c>
      <c r="BH27" s="144"/>
      <c r="BI27" s="129"/>
      <c r="BJ27" s="144" t="s">
        <v>194</v>
      </c>
      <c r="BK27" s="144"/>
      <c r="BL27" s="140"/>
      <c r="BM27" s="129"/>
      <c r="BN27" s="171"/>
    </row>
    <row r="28" spans="1:66" ht="15" customHeight="1" thickBot="1">
      <c r="A28" s="4"/>
      <c r="B28" s="68"/>
      <c r="C28" s="15" t="s">
        <v>21</v>
      </c>
      <c r="D28" s="459"/>
      <c r="E28" s="460"/>
      <c r="F28" s="460"/>
      <c r="G28" s="51"/>
      <c r="H28" s="459"/>
      <c r="I28" s="462"/>
      <c r="J28" s="462"/>
      <c r="K28" s="49"/>
      <c r="L28" s="459" t="e">
        <v>#VALUE!</v>
      </c>
      <c r="M28" s="460"/>
      <c r="N28" s="460"/>
      <c r="O28" s="460"/>
      <c r="P28" s="460"/>
      <c r="Q28" s="460"/>
      <c r="R28" s="460"/>
      <c r="S28" s="460"/>
      <c r="T28" s="76">
        <v>33</v>
      </c>
      <c r="U28" s="74"/>
      <c r="V28" s="74"/>
      <c r="W28" s="74"/>
      <c r="X28" s="74"/>
      <c r="Y28" s="72">
        <v>3</v>
      </c>
      <c r="Z28" s="459" t="e">
        <v>#VALUE!</v>
      </c>
      <c r="AA28" s="460"/>
      <c r="AB28" s="460"/>
      <c r="AC28" s="460"/>
      <c r="AD28" s="460"/>
      <c r="AE28" s="460"/>
      <c r="AF28" s="460"/>
      <c r="AG28" s="460"/>
      <c r="AH28" s="459"/>
      <c r="AI28" s="460"/>
      <c r="AJ28" s="460"/>
      <c r="AK28" s="51"/>
      <c r="AL28" s="459"/>
      <c r="AM28" s="462"/>
      <c r="AN28" s="462"/>
      <c r="AO28" s="51"/>
      <c r="AP28" s="64"/>
      <c r="AQ28" s="20" t="s">
        <v>21</v>
      </c>
      <c r="AR28" s="4"/>
      <c r="AT28" s="89">
        <v>10133</v>
      </c>
      <c r="AU28" s="89">
        <v>3</v>
      </c>
      <c r="AV28" s="3"/>
      <c r="AW28" s="106"/>
      <c r="AX28" s="96" t="s">
        <v>115</v>
      </c>
      <c r="AY28" s="95" t="s">
        <v>116</v>
      </c>
      <c r="AZ28" s="3"/>
      <c r="BA28" s="96" t="s">
        <v>115</v>
      </c>
      <c r="BB28" s="95" t="s">
        <v>116</v>
      </c>
      <c r="BC28" s="107"/>
      <c r="BE28" s="450"/>
      <c r="BF28" s="159"/>
      <c r="BG28" s="98">
        <v>18</v>
      </c>
      <c r="BH28" s="144"/>
      <c r="BI28" s="129"/>
      <c r="BJ28" s="144" t="s">
        <v>194</v>
      </c>
      <c r="BK28" s="144"/>
      <c r="BL28" s="140"/>
      <c r="BM28" s="151"/>
      <c r="BN28" s="173"/>
    </row>
    <row r="29" spans="1:66" ht="15" customHeight="1">
      <c r="A29" s="4"/>
      <c r="B29" s="73"/>
      <c r="C29" s="29" t="s">
        <v>21</v>
      </c>
      <c r="D29" s="459"/>
      <c r="E29" s="460"/>
      <c r="F29" s="460"/>
      <c r="G29" s="50"/>
      <c r="H29" s="459"/>
      <c r="I29" s="462"/>
      <c r="J29" s="462"/>
      <c r="K29" s="49"/>
      <c r="L29" s="459" t="s">
        <v>124</v>
      </c>
      <c r="M29" s="460"/>
      <c r="N29" s="460"/>
      <c r="O29" s="460"/>
      <c r="P29" s="460"/>
      <c r="Q29" s="460"/>
      <c r="R29" s="460"/>
      <c r="S29" s="460"/>
      <c r="T29" s="72">
        <v>4</v>
      </c>
      <c r="U29" s="74"/>
      <c r="V29" s="505" t="s">
        <v>96</v>
      </c>
      <c r="W29" s="505"/>
      <c r="X29" s="74"/>
      <c r="Y29" s="72">
        <v>4</v>
      </c>
      <c r="Z29" s="459" t="e">
        <v>#VALUE!</v>
      </c>
      <c r="AA29" s="460"/>
      <c r="AB29" s="460"/>
      <c r="AC29" s="460"/>
      <c r="AD29" s="460"/>
      <c r="AE29" s="460"/>
      <c r="AF29" s="460"/>
      <c r="AG29" s="460"/>
      <c r="AH29" s="459"/>
      <c r="AI29" s="460"/>
      <c r="AJ29" s="460"/>
      <c r="AK29" s="50"/>
      <c r="AL29" s="459"/>
      <c r="AM29" s="462"/>
      <c r="AN29" s="462"/>
      <c r="AO29" s="50"/>
      <c r="AP29" s="75"/>
      <c r="AQ29" s="35" t="s">
        <v>21</v>
      </c>
      <c r="AR29" s="4"/>
      <c r="AT29" s="89">
        <v>10104</v>
      </c>
      <c r="AU29" s="89">
        <v>4</v>
      </c>
      <c r="AV29" s="3"/>
      <c r="AW29" s="108">
        <v>10101</v>
      </c>
      <c r="AX29" s="97">
        <v>1</v>
      </c>
      <c r="AY29" s="115" t="s">
        <v>155</v>
      </c>
      <c r="AZ29" s="102">
        <v>1</v>
      </c>
      <c r="BA29" s="97" t="s">
        <v>154</v>
      </c>
      <c r="BB29" s="115" t="s">
        <v>154</v>
      </c>
      <c r="BC29" s="107"/>
      <c r="BE29" s="450"/>
      <c r="BF29" s="159"/>
      <c r="BG29" s="98">
        <v>19</v>
      </c>
      <c r="BH29" s="144"/>
      <c r="BI29" s="129"/>
      <c r="BJ29" s="144" t="s">
        <v>194</v>
      </c>
      <c r="BK29" s="144"/>
      <c r="BL29" s="143"/>
      <c r="BM29" s="129"/>
      <c r="BN29" s="171"/>
    </row>
    <row r="30" spans="1:66" ht="15" customHeight="1" thickBot="1">
      <c r="A30" s="4"/>
      <c r="B30" s="68"/>
      <c r="C30" s="15" t="s">
        <v>21</v>
      </c>
      <c r="D30" s="459"/>
      <c r="E30" s="460"/>
      <c r="F30" s="460"/>
      <c r="G30" s="51"/>
      <c r="H30" s="459"/>
      <c r="I30" s="462"/>
      <c r="J30" s="462"/>
      <c r="K30" s="49"/>
      <c r="L30" s="459" t="s">
        <v>125</v>
      </c>
      <c r="M30" s="460"/>
      <c r="N30" s="460"/>
      <c r="O30" s="460"/>
      <c r="P30" s="460"/>
      <c r="Q30" s="460"/>
      <c r="R30" s="460"/>
      <c r="S30" s="460"/>
      <c r="T30" s="76">
        <v>5</v>
      </c>
      <c r="U30" s="74"/>
      <c r="V30" s="74"/>
      <c r="W30" s="74"/>
      <c r="X30" s="74"/>
      <c r="Y30" s="72"/>
      <c r="Z30" s="459" t="s">
        <v>154</v>
      </c>
      <c r="AA30" s="460"/>
      <c r="AB30" s="460"/>
      <c r="AC30" s="460"/>
      <c r="AD30" s="460"/>
      <c r="AE30" s="460"/>
      <c r="AF30" s="460"/>
      <c r="AG30" s="460"/>
      <c r="AH30" s="459"/>
      <c r="AI30" s="460"/>
      <c r="AJ30" s="460"/>
      <c r="AK30" s="51"/>
      <c r="AL30" s="459"/>
      <c r="AM30" s="462"/>
      <c r="AN30" s="462"/>
      <c r="AO30" s="51"/>
      <c r="AP30" s="64"/>
      <c r="AQ30" s="20" t="s">
        <v>21</v>
      </c>
      <c r="AR30" s="4"/>
      <c r="AT30" s="89">
        <v>10105</v>
      </c>
      <c r="AU30" s="89" t="s">
        <v>154</v>
      </c>
      <c r="AV30" s="3"/>
      <c r="AW30" s="108">
        <v>10102</v>
      </c>
      <c r="AX30" s="98">
        <v>2</v>
      </c>
      <c r="AY30" s="116" t="s">
        <v>156</v>
      </c>
      <c r="AZ30" s="102">
        <v>2</v>
      </c>
      <c r="BA30" s="98" t="s">
        <v>154</v>
      </c>
      <c r="BB30" s="116" t="s">
        <v>154</v>
      </c>
      <c r="BC30" s="107"/>
      <c r="BE30" s="451"/>
      <c r="BF30" s="164"/>
      <c r="BG30" s="99">
        <v>20</v>
      </c>
      <c r="BH30" s="133"/>
      <c r="BI30" s="132"/>
      <c r="BJ30" s="133" t="s">
        <v>194</v>
      </c>
      <c r="BK30" s="133"/>
      <c r="BL30" s="141"/>
      <c r="BM30" s="154"/>
      <c r="BN30" s="175"/>
    </row>
    <row r="31" spans="1:66" ht="15" customHeight="1">
      <c r="A31" s="4"/>
      <c r="B31" s="73"/>
      <c r="C31" s="29" t="s">
        <v>21</v>
      </c>
      <c r="D31" s="459"/>
      <c r="E31" s="460"/>
      <c r="F31" s="460"/>
      <c r="G31" s="50"/>
      <c r="H31" s="459"/>
      <c r="I31" s="462"/>
      <c r="J31" s="462"/>
      <c r="K31" s="49"/>
      <c r="L31" s="459" t="s">
        <v>126</v>
      </c>
      <c r="M31" s="460"/>
      <c r="N31" s="460"/>
      <c r="O31" s="460"/>
      <c r="P31" s="460"/>
      <c r="Q31" s="460"/>
      <c r="R31" s="460"/>
      <c r="S31" s="460"/>
      <c r="T31" s="72">
        <v>6</v>
      </c>
      <c r="U31" s="74"/>
      <c r="V31" s="74"/>
      <c r="W31" s="74"/>
      <c r="X31" s="74"/>
      <c r="Y31" s="72"/>
      <c r="Z31" s="459" t="s">
        <v>154</v>
      </c>
      <c r="AA31" s="460"/>
      <c r="AB31" s="460"/>
      <c r="AC31" s="460"/>
      <c r="AD31" s="460"/>
      <c r="AE31" s="460"/>
      <c r="AF31" s="460"/>
      <c r="AG31" s="460"/>
      <c r="AH31" s="459"/>
      <c r="AI31" s="460"/>
      <c r="AJ31" s="460"/>
      <c r="AK31" s="50"/>
      <c r="AL31" s="459"/>
      <c r="AM31" s="462"/>
      <c r="AN31" s="462"/>
      <c r="AO31" s="50"/>
      <c r="AP31" s="75"/>
      <c r="AQ31" s="35" t="s">
        <v>21</v>
      </c>
      <c r="AR31" s="4"/>
      <c r="AT31" s="89">
        <v>10106</v>
      </c>
      <c r="AU31" s="89" t="s">
        <v>154</v>
      </c>
      <c r="AV31" s="3"/>
      <c r="AW31" s="108">
        <v>10103</v>
      </c>
      <c r="AX31" s="98">
        <v>3</v>
      </c>
      <c r="AY31" s="116" t="s">
        <v>123</v>
      </c>
      <c r="AZ31" s="102">
        <v>3</v>
      </c>
      <c r="BA31" s="98" t="s">
        <v>154</v>
      </c>
      <c r="BB31" s="116" t="s">
        <v>154</v>
      </c>
      <c r="BC31" s="107"/>
      <c r="BE31" s="449" t="s">
        <v>174</v>
      </c>
      <c r="BF31" s="165"/>
      <c r="BG31" s="179">
        <v>21</v>
      </c>
      <c r="BH31" s="131"/>
      <c r="BI31" s="134"/>
      <c r="BJ31" s="131" t="s">
        <v>194</v>
      </c>
      <c r="BK31" s="131"/>
      <c r="BL31" s="142"/>
      <c r="BM31" s="134"/>
      <c r="BN31" s="176"/>
    </row>
    <row r="32" spans="1:66" ht="15" customHeight="1">
      <c r="A32" s="4"/>
      <c r="B32" s="68"/>
      <c r="C32" s="15" t="s">
        <v>21</v>
      </c>
      <c r="D32" s="459"/>
      <c r="E32" s="460"/>
      <c r="F32" s="460"/>
      <c r="G32" s="51"/>
      <c r="H32" s="459"/>
      <c r="I32" s="462"/>
      <c r="J32" s="462"/>
      <c r="K32" s="49"/>
      <c r="L32" s="459" t="s">
        <v>127</v>
      </c>
      <c r="M32" s="460"/>
      <c r="N32" s="460"/>
      <c r="O32" s="460"/>
      <c r="P32" s="460"/>
      <c r="Q32" s="460"/>
      <c r="R32" s="460"/>
      <c r="S32" s="460"/>
      <c r="T32" s="76">
        <v>7</v>
      </c>
      <c r="U32" s="74"/>
      <c r="V32" s="505" t="s">
        <v>82</v>
      </c>
      <c r="W32" s="505"/>
      <c r="X32" s="74"/>
      <c r="Y32" s="72"/>
      <c r="Z32" s="459" t="s">
        <v>154</v>
      </c>
      <c r="AA32" s="460"/>
      <c r="AB32" s="460"/>
      <c r="AC32" s="460"/>
      <c r="AD32" s="460"/>
      <c r="AE32" s="460"/>
      <c r="AF32" s="460"/>
      <c r="AG32" s="460"/>
      <c r="AH32" s="459"/>
      <c r="AI32" s="460"/>
      <c r="AJ32" s="460"/>
      <c r="AK32" s="51"/>
      <c r="AL32" s="459"/>
      <c r="AM32" s="462"/>
      <c r="AN32" s="462"/>
      <c r="AO32" s="51"/>
      <c r="AP32" s="64"/>
      <c r="AQ32" s="20" t="s">
        <v>21</v>
      </c>
      <c r="AR32" s="4"/>
      <c r="AT32" s="89">
        <v>10107</v>
      </c>
      <c r="AU32" s="89" t="s">
        <v>154</v>
      </c>
      <c r="AV32" s="3"/>
      <c r="AW32" s="108">
        <v>10104</v>
      </c>
      <c r="AX32" s="98">
        <v>4</v>
      </c>
      <c r="AY32" s="116" t="s">
        <v>124</v>
      </c>
      <c r="AZ32" s="102">
        <v>4</v>
      </c>
      <c r="BA32" s="98" t="s">
        <v>154</v>
      </c>
      <c r="BB32" s="116" t="s">
        <v>154</v>
      </c>
      <c r="BC32" s="107"/>
      <c r="BE32" s="450"/>
      <c r="BF32" s="159"/>
      <c r="BG32" s="98">
        <v>22</v>
      </c>
      <c r="BH32" s="144"/>
      <c r="BI32" s="129"/>
      <c r="BJ32" s="144" t="s">
        <v>194</v>
      </c>
      <c r="BK32" s="144"/>
      <c r="BL32" s="140"/>
      <c r="BM32" s="129"/>
      <c r="BN32" s="171"/>
    </row>
    <row r="33" spans="1:66" ht="15" customHeight="1">
      <c r="A33" s="4"/>
      <c r="B33" s="73"/>
      <c r="C33" s="29" t="s">
        <v>21</v>
      </c>
      <c r="D33" s="459"/>
      <c r="E33" s="460"/>
      <c r="F33" s="460"/>
      <c r="G33" s="50"/>
      <c r="H33" s="459"/>
      <c r="I33" s="462"/>
      <c r="J33" s="462"/>
      <c r="K33" s="49"/>
      <c r="L33" s="459" t="s">
        <v>128</v>
      </c>
      <c r="M33" s="460"/>
      <c r="N33" s="460"/>
      <c r="O33" s="460"/>
      <c r="P33" s="460"/>
      <c r="Q33" s="460"/>
      <c r="R33" s="460"/>
      <c r="S33" s="460"/>
      <c r="T33" s="72">
        <v>8</v>
      </c>
      <c r="U33" s="74"/>
      <c r="V33" s="74"/>
      <c r="W33" s="74"/>
      <c r="X33" s="74"/>
      <c r="Y33" s="72"/>
      <c r="Z33" s="459" t="s">
        <v>154</v>
      </c>
      <c r="AA33" s="460"/>
      <c r="AB33" s="460"/>
      <c r="AC33" s="460"/>
      <c r="AD33" s="460"/>
      <c r="AE33" s="460"/>
      <c r="AF33" s="460"/>
      <c r="AG33" s="460"/>
      <c r="AH33" s="459"/>
      <c r="AI33" s="460"/>
      <c r="AJ33" s="460"/>
      <c r="AK33" s="50"/>
      <c r="AL33" s="459"/>
      <c r="AM33" s="462"/>
      <c r="AN33" s="462"/>
      <c r="AO33" s="50"/>
      <c r="AP33" s="75"/>
      <c r="AQ33" s="35" t="s">
        <v>21</v>
      </c>
      <c r="AR33" s="4"/>
      <c r="AT33" s="89">
        <v>10108</v>
      </c>
      <c r="AU33" s="89" t="s">
        <v>154</v>
      </c>
      <c r="AV33" s="3"/>
      <c r="AW33" s="108">
        <v>10105</v>
      </c>
      <c r="AX33" s="98">
        <v>5</v>
      </c>
      <c r="AY33" s="116" t="s">
        <v>125</v>
      </c>
      <c r="AZ33" s="102">
        <v>5</v>
      </c>
      <c r="BA33" s="98" t="s">
        <v>154</v>
      </c>
      <c r="BB33" s="116" t="s">
        <v>154</v>
      </c>
      <c r="BC33" s="107"/>
      <c r="BE33" s="450"/>
      <c r="BF33" s="160"/>
      <c r="BG33" s="98">
        <v>23</v>
      </c>
      <c r="BH33" s="144"/>
      <c r="BI33" s="129"/>
      <c r="BJ33" s="144" t="s">
        <v>194</v>
      </c>
      <c r="BK33" s="144"/>
      <c r="BL33" s="140"/>
      <c r="BM33" s="129"/>
      <c r="BN33" s="171"/>
    </row>
    <row r="34" spans="1:66" ht="15" customHeight="1">
      <c r="A34" s="36" t="s">
        <v>51</v>
      </c>
      <c r="B34" s="68"/>
      <c r="C34" s="15" t="s">
        <v>21</v>
      </c>
      <c r="D34" s="459"/>
      <c r="E34" s="460"/>
      <c r="F34" s="460"/>
      <c r="G34" s="51"/>
      <c r="H34" s="459"/>
      <c r="I34" s="462"/>
      <c r="J34" s="462"/>
      <c r="K34" s="49"/>
      <c r="L34" s="459" t="s">
        <v>129</v>
      </c>
      <c r="M34" s="460"/>
      <c r="N34" s="460"/>
      <c r="O34" s="460"/>
      <c r="P34" s="460"/>
      <c r="Q34" s="460"/>
      <c r="R34" s="460"/>
      <c r="S34" s="460"/>
      <c r="T34" s="76">
        <v>9</v>
      </c>
      <c r="U34" s="74"/>
      <c r="V34" s="74"/>
      <c r="W34" s="74"/>
      <c r="X34" s="74"/>
      <c r="Y34" s="72"/>
      <c r="Z34" s="459" t="s">
        <v>154</v>
      </c>
      <c r="AA34" s="460"/>
      <c r="AB34" s="460"/>
      <c r="AC34" s="460"/>
      <c r="AD34" s="460"/>
      <c r="AE34" s="460"/>
      <c r="AF34" s="460"/>
      <c r="AG34" s="460"/>
      <c r="AH34" s="459"/>
      <c r="AI34" s="460"/>
      <c r="AJ34" s="460"/>
      <c r="AK34" s="51"/>
      <c r="AL34" s="459"/>
      <c r="AM34" s="462"/>
      <c r="AN34" s="462"/>
      <c r="AO34" s="51"/>
      <c r="AP34" s="64"/>
      <c r="AQ34" s="20" t="s">
        <v>21</v>
      </c>
      <c r="AR34" s="36" t="s">
        <v>51</v>
      </c>
      <c r="AT34" s="89">
        <v>10109</v>
      </c>
      <c r="AU34" s="89" t="s">
        <v>154</v>
      </c>
      <c r="AV34" s="3"/>
      <c r="AW34" s="108">
        <v>10106</v>
      </c>
      <c r="AX34" s="98">
        <v>6</v>
      </c>
      <c r="AY34" s="116" t="s">
        <v>126</v>
      </c>
      <c r="AZ34" s="102">
        <v>6</v>
      </c>
      <c r="BA34" s="98" t="s">
        <v>154</v>
      </c>
      <c r="BB34" s="116" t="s">
        <v>154</v>
      </c>
      <c r="BC34" s="107"/>
      <c r="BE34" s="450"/>
      <c r="BF34" s="158"/>
      <c r="BG34" s="98">
        <v>24</v>
      </c>
      <c r="BH34" s="144"/>
      <c r="BI34" s="129"/>
      <c r="BJ34" s="144" t="s">
        <v>194</v>
      </c>
      <c r="BK34" s="144"/>
      <c r="BL34" s="143"/>
      <c r="BM34" s="151"/>
      <c r="BN34" s="173"/>
    </row>
    <row r="35" spans="1:66" ht="15" customHeight="1" thickBot="1">
      <c r="A35" s="36" t="s">
        <v>80</v>
      </c>
      <c r="B35" s="73"/>
      <c r="C35" s="29" t="s">
        <v>21</v>
      </c>
      <c r="D35" s="459"/>
      <c r="E35" s="460"/>
      <c r="F35" s="460"/>
      <c r="G35" s="50"/>
      <c r="H35" s="459"/>
      <c r="I35" s="462"/>
      <c r="J35" s="462"/>
      <c r="K35" s="49"/>
      <c r="L35" s="459" t="s">
        <v>130</v>
      </c>
      <c r="M35" s="460"/>
      <c r="N35" s="460"/>
      <c r="O35" s="460"/>
      <c r="P35" s="460"/>
      <c r="Q35" s="460"/>
      <c r="R35" s="460"/>
      <c r="S35" s="460"/>
      <c r="T35" s="72">
        <v>10</v>
      </c>
      <c r="U35" s="74"/>
      <c r="V35" s="5"/>
      <c r="W35" s="5"/>
      <c r="X35" s="74"/>
      <c r="Y35" s="72"/>
      <c r="Z35" s="459" t="s">
        <v>154</v>
      </c>
      <c r="AA35" s="460"/>
      <c r="AB35" s="460"/>
      <c r="AC35" s="460"/>
      <c r="AD35" s="460"/>
      <c r="AE35" s="460"/>
      <c r="AF35" s="460"/>
      <c r="AG35" s="460"/>
      <c r="AH35" s="459"/>
      <c r="AI35" s="460"/>
      <c r="AJ35" s="460"/>
      <c r="AK35" s="50"/>
      <c r="AL35" s="459"/>
      <c r="AM35" s="462"/>
      <c r="AN35" s="462"/>
      <c r="AO35" s="50"/>
      <c r="AP35" s="75"/>
      <c r="AQ35" s="35" t="s">
        <v>21</v>
      </c>
      <c r="AR35" s="36" t="s">
        <v>80</v>
      </c>
      <c r="AT35" s="89">
        <v>10110</v>
      </c>
      <c r="AU35" s="89" t="s">
        <v>154</v>
      </c>
      <c r="AV35" s="3"/>
      <c r="AW35" s="108">
        <v>10107</v>
      </c>
      <c r="AX35" s="98">
        <v>7</v>
      </c>
      <c r="AY35" s="116" t="s">
        <v>127</v>
      </c>
      <c r="AZ35" s="102">
        <v>7</v>
      </c>
      <c r="BA35" s="98" t="s">
        <v>154</v>
      </c>
      <c r="BB35" s="116" t="s">
        <v>154</v>
      </c>
      <c r="BC35" s="107"/>
      <c r="BE35" s="451"/>
      <c r="BF35" s="166"/>
      <c r="BG35" s="99">
        <v>25</v>
      </c>
      <c r="BH35" s="133"/>
      <c r="BI35" s="132"/>
      <c r="BJ35" s="133" t="s">
        <v>194</v>
      </c>
      <c r="BK35" s="133"/>
      <c r="BL35" s="141"/>
      <c r="BM35" s="132"/>
      <c r="BN35" s="177"/>
    </row>
    <row r="36" spans="1:66" ht="15" customHeight="1">
      <c r="A36" s="36" t="s">
        <v>54</v>
      </c>
      <c r="B36" s="73"/>
      <c r="C36" s="29" t="s">
        <v>21</v>
      </c>
      <c r="D36" s="459"/>
      <c r="E36" s="460"/>
      <c r="F36" s="460"/>
      <c r="G36" s="50"/>
      <c r="H36" s="459"/>
      <c r="I36" s="462"/>
      <c r="J36" s="462"/>
      <c r="K36" s="49"/>
      <c r="L36" s="459" t="s">
        <v>131</v>
      </c>
      <c r="M36" s="460"/>
      <c r="N36" s="460"/>
      <c r="O36" s="460"/>
      <c r="P36" s="460"/>
      <c r="Q36" s="460"/>
      <c r="R36" s="460"/>
      <c r="S36" s="460"/>
      <c r="T36" s="72">
        <v>11</v>
      </c>
      <c r="U36" s="77"/>
      <c r="V36" s="505" t="s">
        <v>83</v>
      </c>
      <c r="W36" s="505"/>
      <c r="X36" s="78"/>
      <c r="Y36" s="72"/>
      <c r="Z36" s="459" t="s">
        <v>154</v>
      </c>
      <c r="AA36" s="460"/>
      <c r="AB36" s="460"/>
      <c r="AC36" s="460"/>
      <c r="AD36" s="460"/>
      <c r="AE36" s="460"/>
      <c r="AF36" s="460"/>
      <c r="AG36" s="460"/>
      <c r="AH36" s="459"/>
      <c r="AI36" s="460"/>
      <c r="AJ36" s="460"/>
      <c r="AK36" s="50"/>
      <c r="AL36" s="459"/>
      <c r="AM36" s="462"/>
      <c r="AN36" s="462"/>
      <c r="AO36" s="50"/>
      <c r="AP36" s="75"/>
      <c r="AQ36" s="35" t="s">
        <v>21</v>
      </c>
      <c r="AR36" s="36" t="s">
        <v>54</v>
      </c>
      <c r="AT36" s="89">
        <v>10111</v>
      </c>
      <c r="AU36" s="89" t="s">
        <v>154</v>
      </c>
      <c r="AV36" s="3"/>
      <c r="AW36" s="108">
        <v>10108</v>
      </c>
      <c r="AX36" s="98">
        <v>8</v>
      </c>
      <c r="AY36" s="116" t="s">
        <v>128</v>
      </c>
      <c r="AZ36" s="102">
        <v>8</v>
      </c>
      <c r="BA36" s="98" t="s">
        <v>154</v>
      </c>
      <c r="BB36" s="116" t="s">
        <v>154</v>
      </c>
      <c r="BC36" s="107"/>
      <c r="BE36" s="449" t="s">
        <v>175</v>
      </c>
      <c r="BF36" s="168"/>
      <c r="BG36" s="179">
        <v>26</v>
      </c>
      <c r="BH36" s="131"/>
      <c r="BI36" s="134"/>
      <c r="BJ36" s="131" t="s">
        <v>194</v>
      </c>
      <c r="BK36" s="131"/>
      <c r="BL36" s="142"/>
      <c r="BM36" s="156"/>
      <c r="BN36" s="176"/>
    </row>
    <row r="37" spans="1:66" ht="15" customHeight="1" thickBot="1">
      <c r="A37" s="36" t="s">
        <v>55</v>
      </c>
      <c r="B37" s="494" t="s">
        <v>84</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7"/>
      <c r="AO37" s="467"/>
      <c r="AP37" s="467"/>
      <c r="AQ37" s="571"/>
      <c r="AR37" s="36" t="s">
        <v>55</v>
      </c>
      <c r="AT37" s="91"/>
      <c r="AU37" s="91"/>
      <c r="AV37" s="3"/>
      <c r="AW37" s="108">
        <v>10109</v>
      </c>
      <c r="AX37" s="98">
        <v>9</v>
      </c>
      <c r="AY37" s="116" t="s">
        <v>129</v>
      </c>
      <c r="AZ37" s="102">
        <v>9</v>
      </c>
      <c r="BA37" s="98" t="s">
        <v>154</v>
      </c>
      <c r="BB37" s="116" t="s">
        <v>154</v>
      </c>
      <c r="BC37" s="107"/>
      <c r="BE37" s="450"/>
      <c r="BF37" s="160"/>
      <c r="BG37" s="98">
        <v>27</v>
      </c>
      <c r="BH37" s="144"/>
      <c r="BI37" s="129"/>
      <c r="BJ37" s="144" t="s">
        <v>194</v>
      </c>
      <c r="BK37" s="144"/>
      <c r="BL37" s="140"/>
      <c r="BM37" s="155"/>
      <c r="BN37" s="171"/>
    </row>
    <row r="38" spans="1:66" ht="15" customHeight="1">
      <c r="A38" s="79"/>
      <c r="B38" s="80"/>
      <c r="C38" s="15" t="s">
        <v>21</v>
      </c>
      <c r="D38" s="459"/>
      <c r="E38" s="462"/>
      <c r="F38" s="462"/>
      <c r="G38" s="49"/>
      <c r="H38" s="459"/>
      <c r="I38" s="462"/>
      <c r="J38" s="462"/>
      <c r="K38" s="49"/>
      <c r="L38" s="459" t="s">
        <v>132</v>
      </c>
      <c r="M38" s="460"/>
      <c r="N38" s="460"/>
      <c r="O38" s="460"/>
      <c r="P38" s="460"/>
      <c r="Q38" s="460"/>
      <c r="R38" s="460"/>
      <c r="S38" s="460"/>
      <c r="T38" s="72">
        <v>12</v>
      </c>
      <c r="U38" s="466"/>
      <c r="V38" s="468"/>
      <c r="W38" s="466"/>
      <c r="X38" s="468"/>
      <c r="Y38" s="81">
        <v>12</v>
      </c>
      <c r="Z38" s="459" t="e">
        <v>#VALUE!</v>
      </c>
      <c r="AA38" s="460"/>
      <c r="AB38" s="460"/>
      <c r="AC38" s="460"/>
      <c r="AD38" s="460"/>
      <c r="AE38" s="460"/>
      <c r="AF38" s="460"/>
      <c r="AG38" s="460"/>
      <c r="AH38" s="459"/>
      <c r="AI38" s="460"/>
      <c r="AJ38" s="460"/>
      <c r="AK38" s="49"/>
      <c r="AL38" s="459"/>
      <c r="AM38" s="462"/>
      <c r="AN38" s="462"/>
      <c r="AO38" s="49"/>
      <c r="AP38" s="80"/>
      <c r="AQ38" s="33" t="s">
        <v>21</v>
      </c>
      <c r="AR38" s="82"/>
      <c r="AT38" s="89">
        <v>10112</v>
      </c>
      <c r="AU38" s="89">
        <v>12</v>
      </c>
      <c r="AV38" s="3"/>
      <c r="AW38" s="108">
        <v>10110</v>
      </c>
      <c r="AX38" s="98">
        <v>10</v>
      </c>
      <c r="AY38" s="116" t="s">
        <v>130</v>
      </c>
      <c r="AZ38" s="102">
        <v>10</v>
      </c>
      <c r="BA38" s="98" t="s">
        <v>154</v>
      </c>
      <c r="BB38" s="116" t="s">
        <v>154</v>
      </c>
      <c r="BC38" s="107"/>
      <c r="BE38" s="450"/>
      <c r="BF38" s="160"/>
      <c r="BG38" s="98">
        <v>28</v>
      </c>
      <c r="BH38" s="144"/>
      <c r="BI38" s="129"/>
      <c r="BJ38" s="144" t="s">
        <v>194</v>
      </c>
      <c r="BK38" s="144"/>
      <c r="BL38" s="140"/>
      <c r="BM38" s="129"/>
      <c r="BN38" s="171"/>
    </row>
    <row r="39" spans="1:66" ht="15" customHeight="1">
      <c r="A39" s="73"/>
      <c r="B39" s="83"/>
      <c r="C39" s="29" t="s">
        <v>21</v>
      </c>
      <c r="D39" s="459"/>
      <c r="E39" s="462"/>
      <c r="F39" s="462"/>
      <c r="G39" s="50"/>
      <c r="H39" s="459"/>
      <c r="I39" s="462"/>
      <c r="J39" s="462"/>
      <c r="K39" s="50"/>
      <c r="L39" s="459" t="s">
        <v>133</v>
      </c>
      <c r="M39" s="460"/>
      <c r="N39" s="460"/>
      <c r="O39" s="460"/>
      <c r="P39" s="460"/>
      <c r="Q39" s="460"/>
      <c r="R39" s="460"/>
      <c r="S39" s="460"/>
      <c r="T39" s="76">
        <v>13</v>
      </c>
      <c r="U39" s="466"/>
      <c r="V39" s="468"/>
      <c r="W39" s="466"/>
      <c r="X39" s="468"/>
      <c r="Y39" s="64">
        <v>13</v>
      </c>
      <c r="Z39" s="459" t="e">
        <v>#VALUE!</v>
      </c>
      <c r="AA39" s="460"/>
      <c r="AB39" s="460"/>
      <c r="AC39" s="460"/>
      <c r="AD39" s="460"/>
      <c r="AE39" s="460"/>
      <c r="AF39" s="460"/>
      <c r="AG39" s="460"/>
      <c r="AH39" s="459"/>
      <c r="AI39" s="460"/>
      <c r="AJ39" s="460"/>
      <c r="AK39" s="50"/>
      <c r="AL39" s="459"/>
      <c r="AM39" s="462"/>
      <c r="AN39" s="462"/>
      <c r="AO39" s="50"/>
      <c r="AP39" s="83"/>
      <c r="AQ39" s="31" t="s">
        <v>21</v>
      </c>
      <c r="AR39" s="84"/>
      <c r="AT39" s="89">
        <v>10113</v>
      </c>
      <c r="AU39" s="89">
        <v>13</v>
      </c>
      <c r="AV39" s="3"/>
      <c r="AW39" s="108">
        <v>10111</v>
      </c>
      <c r="AX39" s="98">
        <v>11</v>
      </c>
      <c r="AY39" s="116" t="s">
        <v>131</v>
      </c>
      <c r="AZ39" s="102">
        <v>11</v>
      </c>
      <c r="BA39" s="98" t="s">
        <v>154</v>
      </c>
      <c r="BB39" s="116" t="s">
        <v>154</v>
      </c>
      <c r="BC39" s="107"/>
      <c r="BE39" s="450"/>
      <c r="BF39" s="158"/>
      <c r="BG39" s="98">
        <v>29</v>
      </c>
      <c r="BH39" s="144"/>
      <c r="BI39" s="129"/>
      <c r="BJ39" s="144" t="s">
        <v>194</v>
      </c>
      <c r="BK39" s="144"/>
      <c r="BL39" s="143"/>
      <c r="BM39" s="129"/>
      <c r="BN39" s="171"/>
    </row>
    <row r="40" spans="1:66" ht="15" customHeight="1" thickBot="1">
      <c r="A40" s="73"/>
      <c r="B40" s="80"/>
      <c r="C40" s="15" t="s">
        <v>21</v>
      </c>
      <c r="D40" s="459"/>
      <c r="E40" s="462"/>
      <c r="F40" s="462"/>
      <c r="G40" s="51"/>
      <c r="H40" s="459"/>
      <c r="I40" s="462"/>
      <c r="J40" s="462"/>
      <c r="K40" s="51"/>
      <c r="L40" s="459" t="s">
        <v>134</v>
      </c>
      <c r="M40" s="460"/>
      <c r="N40" s="460"/>
      <c r="O40" s="460"/>
      <c r="P40" s="460"/>
      <c r="Q40" s="460"/>
      <c r="R40" s="460"/>
      <c r="S40" s="460"/>
      <c r="T40" s="72">
        <v>14</v>
      </c>
      <c r="U40" s="466"/>
      <c r="V40" s="468"/>
      <c r="W40" s="466"/>
      <c r="X40" s="468"/>
      <c r="Y40" s="75">
        <v>14</v>
      </c>
      <c r="Z40" s="459" t="e">
        <v>#VALUE!</v>
      </c>
      <c r="AA40" s="460"/>
      <c r="AB40" s="460"/>
      <c r="AC40" s="460"/>
      <c r="AD40" s="460"/>
      <c r="AE40" s="460"/>
      <c r="AF40" s="460"/>
      <c r="AG40" s="460"/>
      <c r="AH40" s="459"/>
      <c r="AI40" s="460"/>
      <c r="AJ40" s="460"/>
      <c r="AK40" s="51"/>
      <c r="AL40" s="459"/>
      <c r="AM40" s="462"/>
      <c r="AN40" s="462"/>
      <c r="AO40" s="51"/>
      <c r="AP40" s="80"/>
      <c r="AQ40" s="32" t="s">
        <v>21</v>
      </c>
      <c r="AR40" s="84"/>
      <c r="AT40" s="89">
        <v>10114</v>
      </c>
      <c r="AU40" s="89">
        <v>14</v>
      </c>
      <c r="AV40" s="3"/>
      <c r="AW40" s="108">
        <v>10112</v>
      </c>
      <c r="AX40" s="98">
        <v>12</v>
      </c>
      <c r="AY40" s="116" t="s">
        <v>132</v>
      </c>
      <c r="AZ40" s="102">
        <v>12</v>
      </c>
      <c r="BA40" s="98" t="s">
        <v>154</v>
      </c>
      <c r="BB40" s="116" t="s">
        <v>154</v>
      </c>
      <c r="BC40" s="107"/>
      <c r="BE40" s="451"/>
      <c r="BF40" s="166"/>
      <c r="BG40" s="99">
        <v>30</v>
      </c>
      <c r="BH40" s="133"/>
      <c r="BI40" s="132"/>
      <c r="BJ40" s="133" t="s">
        <v>194</v>
      </c>
      <c r="BK40" s="133"/>
      <c r="BL40" s="141"/>
      <c r="BM40" s="132"/>
      <c r="BN40" s="177"/>
    </row>
    <row r="41" spans="1:66" ht="15" customHeight="1">
      <c r="A41" s="73"/>
      <c r="B41" s="83"/>
      <c r="C41" s="29" t="s">
        <v>21</v>
      </c>
      <c r="D41" s="459"/>
      <c r="E41" s="462"/>
      <c r="F41" s="462"/>
      <c r="G41" s="50"/>
      <c r="H41" s="459"/>
      <c r="I41" s="462"/>
      <c r="J41" s="462"/>
      <c r="K41" s="50"/>
      <c r="L41" s="459" t="s">
        <v>135</v>
      </c>
      <c r="M41" s="460"/>
      <c r="N41" s="460"/>
      <c r="O41" s="460"/>
      <c r="P41" s="460"/>
      <c r="Q41" s="460"/>
      <c r="R41" s="460"/>
      <c r="S41" s="460"/>
      <c r="T41" s="76">
        <v>15</v>
      </c>
      <c r="U41" s="466"/>
      <c r="V41" s="468"/>
      <c r="W41" s="466"/>
      <c r="X41" s="468"/>
      <c r="Y41" s="64">
        <v>15</v>
      </c>
      <c r="Z41" s="459" t="e">
        <v>#VALUE!</v>
      </c>
      <c r="AA41" s="460"/>
      <c r="AB41" s="460"/>
      <c r="AC41" s="460"/>
      <c r="AD41" s="460"/>
      <c r="AE41" s="460"/>
      <c r="AF41" s="460"/>
      <c r="AG41" s="460"/>
      <c r="AH41" s="459"/>
      <c r="AI41" s="460"/>
      <c r="AJ41" s="460"/>
      <c r="AK41" s="50"/>
      <c r="AL41" s="459"/>
      <c r="AM41" s="462"/>
      <c r="AN41" s="462"/>
      <c r="AO41" s="50"/>
      <c r="AP41" s="83"/>
      <c r="AQ41" s="31" t="s">
        <v>21</v>
      </c>
      <c r="AR41" s="84"/>
      <c r="AT41" s="89">
        <v>10115</v>
      </c>
      <c r="AU41" s="89">
        <v>15</v>
      </c>
      <c r="AV41" s="3"/>
      <c r="AW41" s="108">
        <v>10113</v>
      </c>
      <c r="AX41" s="98">
        <v>13</v>
      </c>
      <c r="AY41" s="116" t="s">
        <v>133</v>
      </c>
      <c r="AZ41" s="102">
        <v>13</v>
      </c>
      <c r="BA41" s="98" t="s">
        <v>154</v>
      </c>
      <c r="BB41" s="116" t="s">
        <v>154</v>
      </c>
      <c r="BC41" s="107"/>
      <c r="BE41" s="449" t="s">
        <v>176</v>
      </c>
      <c r="BF41" s="168"/>
      <c r="BG41" s="179">
        <v>31</v>
      </c>
      <c r="BH41" s="131"/>
      <c r="BI41" s="134"/>
      <c r="BJ41" s="131" t="s">
        <v>194</v>
      </c>
      <c r="BK41" s="131"/>
      <c r="BL41" s="142"/>
      <c r="BM41" s="156"/>
      <c r="BN41" s="176"/>
    </row>
    <row r="42" spans="1:66" ht="15" customHeight="1">
      <c r="A42" s="73"/>
      <c r="B42" s="80"/>
      <c r="C42" s="15" t="s">
        <v>21</v>
      </c>
      <c r="D42" s="459"/>
      <c r="E42" s="462"/>
      <c r="F42" s="462"/>
      <c r="G42" s="51"/>
      <c r="H42" s="459"/>
      <c r="I42" s="462"/>
      <c r="J42" s="462"/>
      <c r="K42" s="51"/>
      <c r="L42" s="459" t="s">
        <v>136</v>
      </c>
      <c r="M42" s="460"/>
      <c r="N42" s="460"/>
      <c r="O42" s="460"/>
      <c r="P42" s="460"/>
      <c r="Q42" s="460"/>
      <c r="R42" s="460"/>
      <c r="S42" s="460"/>
      <c r="T42" s="72">
        <v>16</v>
      </c>
      <c r="U42" s="466"/>
      <c r="V42" s="468"/>
      <c r="W42" s="466"/>
      <c r="X42" s="468"/>
      <c r="Y42" s="75">
        <v>16</v>
      </c>
      <c r="Z42" s="459" t="e">
        <v>#VALUE!</v>
      </c>
      <c r="AA42" s="460"/>
      <c r="AB42" s="460"/>
      <c r="AC42" s="460"/>
      <c r="AD42" s="460"/>
      <c r="AE42" s="460"/>
      <c r="AF42" s="460"/>
      <c r="AG42" s="460"/>
      <c r="AH42" s="459"/>
      <c r="AI42" s="460"/>
      <c r="AJ42" s="460"/>
      <c r="AK42" s="51"/>
      <c r="AL42" s="459"/>
      <c r="AM42" s="462"/>
      <c r="AN42" s="462"/>
      <c r="AO42" s="51"/>
      <c r="AP42" s="80"/>
      <c r="AQ42" s="32" t="s">
        <v>21</v>
      </c>
      <c r="AR42" s="84"/>
      <c r="AT42" s="89">
        <v>10116</v>
      </c>
      <c r="AU42" s="89">
        <v>16</v>
      </c>
      <c r="AV42" s="3"/>
      <c r="AW42" s="108">
        <v>10114</v>
      </c>
      <c r="AX42" s="98">
        <v>14</v>
      </c>
      <c r="AY42" s="116" t="s">
        <v>134</v>
      </c>
      <c r="AZ42" s="102">
        <v>14</v>
      </c>
      <c r="BA42" s="98" t="s">
        <v>154</v>
      </c>
      <c r="BB42" s="116" t="s">
        <v>154</v>
      </c>
      <c r="BC42" s="107"/>
      <c r="BE42" s="450"/>
      <c r="BF42" s="160"/>
      <c r="BG42" s="98">
        <v>32</v>
      </c>
      <c r="BH42" s="144"/>
      <c r="BI42" s="129"/>
      <c r="BJ42" s="144" t="s">
        <v>194</v>
      </c>
      <c r="BK42" s="144"/>
      <c r="BL42" s="140"/>
      <c r="BM42" s="155"/>
      <c r="BN42" s="171"/>
    </row>
    <row r="43" spans="1:66" ht="15" customHeight="1">
      <c r="A43" s="73"/>
      <c r="B43" s="83"/>
      <c r="C43" s="29" t="s">
        <v>21</v>
      </c>
      <c r="D43" s="459"/>
      <c r="E43" s="462"/>
      <c r="F43" s="462"/>
      <c r="G43" s="50"/>
      <c r="H43" s="459"/>
      <c r="I43" s="462"/>
      <c r="J43" s="462"/>
      <c r="K43" s="50"/>
      <c r="L43" s="459" t="s">
        <v>137</v>
      </c>
      <c r="M43" s="460"/>
      <c r="N43" s="460"/>
      <c r="O43" s="460"/>
      <c r="P43" s="460"/>
      <c r="Q43" s="460"/>
      <c r="R43" s="460"/>
      <c r="S43" s="460"/>
      <c r="T43" s="76">
        <v>17</v>
      </c>
      <c r="U43" s="466"/>
      <c r="V43" s="468"/>
      <c r="W43" s="466"/>
      <c r="X43" s="468"/>
      <c r="Y43" s="64">
        <v>17</v>
      </c>
      <c r="Z43" s="459" t="e">
        <v>#VALUE!</v>
      </c>
      <c r="AA43" s="460"/>
      <c r="AB43" s="460"/>
      <c r="AC43" s="460"/>
      <c r="AD43" s="460"/>
      <c r="AE43" s="460"/>
      <c r="AF43" s="460"/>
      <c r="AG43" s="460"/>
      <c r="AH43" s="459"/>
      <c r="AI43" s="460"/>
      <c r="AJ43" s="460"/>
      <c r="AK43" s="50"/>
      <c r="AL43" s="459"/>
      <c r="AM43" s="462"/>
      <c r="AN43" s="462"/>
      <c r="AO43" s="50"/>
      <c r="AP43" s="83"/>
      <c r="AQ43" s="31" t="s">
        <v>21</v>
      </c>
      <c r="AR43" s="84"/>
      <c r="AT43" s="89">
        <v>10117</v>
      </c>
      <c r="AU43" s="89">
        <v>17</v>
      </c>
      <c r="AV43" s="3"/>
      <c r="AW43" s="108">
        <v>10115</v>
      </c>
      <c r="AX43" s="98">
        <v>15</v>
      </c>
      <c r="AY43" s="116" t="s">
        <v>135</v>
      </c>
      <c r="AZ43" s="102">
        <v>15</v>
      </c>
      <c r="BA43" s="98" t="s">
        <v>154</v>
      </c>
      <c r="BB43" s="116" t="s">
        <v>154</v>
      </c>
      <c r="BC43" s="107"/>
      <c r="BE43" s="450"/>
      <c r="BF43" s="160"/>
      <c r="BG43" s="98">
        <v>33</v>
      </c>
      <c r="BH43" s="144"/>
      <c r="BI43" s="129"/>
      <c r="BJ43" s="144" t="s">
        <v>194</v>
      </c>
      <c r="BK43" s="144"/>
      <c r="BL43" s="140"/>
      <c r="BM43" s="129"/>
      <c r="BN43" s="171"/>
    </row>
    <row r="44" spans="1:66" ht="15" customHeight="1">
      <c r="A44" s="73"/>
      <c r="B44" s="80"/>
      <c r="C44" s="15" t="s">
        <v>21</v>
      </c>
      <c r="D44" s="459"/>
      <c r="E44" s="462"/>
      <c r="F44" s="462"/>
      <c r="G44" s="51"/>
      <c r="H44" s="459"/>
      <c r="I44" s="462"/>
      <c r="J44" s="462"/>
      <c r="K44" s="51"/>
      <c r="L44" s="459" t="s">
        <v>138</v>
      </c>
      <c r="M44" s="460"/>
      <c r="N44" s="460"/>
      <c r="O44" s="460"/>
      <c r="P44" s="460"/>
      <c r="Q44" s="460"/>
      <c r="R44" s="460"/>
      <c r="S44" s="460"/>
      <c r="T44" s="72">
        <v>18</v>
      </c>
      <c r="U44" s="466"/>
      <c r="V44" s="468"/>
      <c r="W44" s="466"/>
      <c r="X44" s="468"/>
      <c r="Y44" s="75">
        <v>18</v>
      </c>
      <c r="Z44" s="459" t="e">
        <v>#VALUE!</v>
      </c>
      <c r="AA44" s="460"/>
      <c r="AB44" s="460"/>
      <c r="AC44" s="460"/>
      <c r="AD44" s="460"/>
      <c r="AE44" s="460"/>
      <c r="AF44" s="460"/>
      <c r="AG44" s="460"/>
      <c r="AH44" s="459"/>
      <c r="AI44" s="460"/>
      <c r="AJ44" s="460"/>
      <c r="AK44" s="51"/>
      <c r="AL44" s="459"/>
      <c r="AM44" s="462"/>
      <c r="AN44" s="462"/>
      <c r="AO44" s="51"/>
      <c r="AP44" s="80"/>
      <c r="AQ44" s="32" t="s">
        <v>21</v>
      </c>
      <c r="AR44" s="84"/>
      <c r="AT44" s="89">
        <v>10118</v>
      </c>
      <c r="AU44" s="89">
        <v>18</v>
      </c>
      <c r="AV44" s="3"/>
      <c r="AW44" s="108">
        <v>10116</v>
      </c>
      <c r="AX44" s="98">
        <v>16</v>
      </c>
      <c r="AY44" s="116" t="s">
        <v>136</v>
      </c>
      <c r="AZ44" s="102">
        <v>16</v>
      </c>
      <c r="BA44" s="98" t="s">
        <v>154</v>
      </c>
      <c r="BB44" s="116" t="s">
        <v>154</v>
      </c>
      <c r="BC44" s="107"/>
      <c r="BE44" s="450"/>
      <c r="BF44" s="158"/>
      <c r="BG44" s="98">
        <v>34</v>
      </c>
      <c r="BH44" s="144"/>
      <c r="BI44" s="129"/>
      <c r="BJ44" s="144" t="s">
        <v>194</v>
      </c>
      <c r="BK44" s="144"/>
      <c r="BL44" s="143"/>
      <c r="BM44" s="129"/>
      <c r="BN44" s="171"/>
    </row>
    <row r="45" spans="1:66" ht="15" customHeight="1" thickBot="1">
      <c r="A45" s="73"/>
      <c r="B45" s="83"/>
      <c r="C45" s="29" t="s">
        <v>21</v>
      </c>
      <c r="D45" s="459"/>
      <c r="E45" s="462"/>
      <c r="F45" s="462"/>
      <c r="G45" s="50"/>
      <c r="H45" s="459"/>
      <c r="I45" s="462"/>
      <c r="J45" s="462"/>
      <c r="K45" s="50"/>
      <c r="L45" s="459" t="s">
        <v>139</v>
      </c>
      <c r="M45" s="460"/>
      <c r="N45" s="460"/>
      <c r="O45" s="460"/>
      <c r="P45" s="460"/>
      <c r="Q45" s="460"/>
      <c r="R45" s="460"/>
      <c r="S45" s="460"/>
      <c r="T45" s="76">
        <v>19</v>
      </c>
      <c r="U45" s="466"/>
      <c r="V45" s="468"/>
      <c r="W45" s="466"/>
      <c r="X45" s="468"/>
      <c r="Y45" s="64">
        <v>19</v>
      </c>
      <c r="Z45" s="459" t="e">
        <v>#VALUE!</v>
      </c>
      <c r="AA45" s="460"/>
      <c r="AB45" s="460"/>
      <c r="AC45" s="460"/>
      <c r="AD45" s="460"/>
      <c r="AE45" s="460"/>
      <c r="AF45" s="460"/>
      <c r="AG45" s="460"/>
      <c r="AH45" s="459"/>
      <c r="AI45" s="460"/>
      <c r="AJ45" s="460"/>
      <c r="AK45" s="50"/>
      <c r="AL45" s="459"/>
      <c r="AM45" s="462"/>
      <c r="AN45" s="462"/>
      <c r="AO45" s="50"/>
      <c r="AP45" s="83"/>
      <c r="AQ45" s="31" t="s">
        <v>21</v>
      </c>
      <c r="AR45" s="84"/>
      <c r="AT45" s="89">
        <v>10119</v>
      </c>
      <c r="AU45" s="89">
        <v>19</v>
      </c>
      <c r="AV45" s="3"/>
      <c r="AW45" s="108">
        <v>10117</v>
      </c>
      <c r="AX45" s="98">
        <v>17</v>
      </c>
      <c r="AY45" s="116" t="s">
        <v>137</v>
      </c>
      <c r="AZ45" s="102">
        <v>17</v>
      </c>
      <c r="BA45" s="98" t="s">
        <v>154</v>
      </c>
      <c r="BB45" s="116" t="s">
        <v>154</v>
      </c>
      <c r="BC45" s="107"/>
      <c r="BE45" s="451"/>
      <c r="BF45" s="166"/>
      <c r="BG45" s="99">
        <v>35</v>
      </c>
      <c r="BH45" s="133"/>
      <c r="BI45" s="132"/>
      <c r="BJ45" s="133" t="s">
        <v>194</v>
      </c>
      <c r="BK45" s="133"/>
      <c r="BL45" s="141"/>
      <c r="BM45" s="132"/>
      <c r="BN45" s="177"/>
    </row>
    <row r="46" spans="1:66" ht="15" customHeight="1" thickBot="1">
      <c r="A46" s="85"/>
      <c r="B46" s="80"/>
      <c r="C46" s="29" t="s">
        <v>21</v>
      </c>
      <c r="D46" s="459"/>
      <c r="E46" s="462"/>
      <c r="F46" s="462"/>
      <c r="G46" s="51"/>
      <c r="H46" s="459"/>
      <c r="I46" s="462"/>
      <c r="J46" s="462"/>
      <c r="K46" s="51"/>
      <c r="L46" s="459" t="s">
        <v>140</v>
      </c>
      <c r="M46" s="460"/>
      <c r="N46" s="460"/>
      <c r="O46" s="460"/>
      <c r="P46" s="460"/>
      <c r="Q46" s="460"/>
      <c r="R46" s="460"/>
      <c r="S46" s="460"/>
      <c r="T46" s="72">
        <v>20</v>
      </c>
      <c r="U46" s="466"/>
      <c r="V46" s="468"/>
      <c r="W46" s="466"/>
      <c r="X46" s="468"/>
      <c r="Y46" s="75">
        <v>20</v>
      </c>
      <c r="Z46" s="459" t="e">
        <v>#VALUE!</v>
      </c>
      <c r="AA46" s="460"/>
      <c r="AB46" s="460"/>
      <c r="AC46" s="460"/>
      <c r="AD46" s="460"/>
      <c r="AE46" s="460"/>
      <c r="AF46" s="460"/>
      <c r="AG46" s="460"/>
      <c r="AH46" s="459"/>
      <c r="AI46" s="460"/>
      <c r="AJ46" s="460"/>
      <c r="AK46" s="50"/>
      <c r="AL46" s="459"/>
      <c r="AM46" s="462"/>
      <c r="AN46" s="462"/>
      <c r="AO46" s="50"/>
      <c r="AP46" s="80"/>
      <c r="AQ46" s="31" t="s">
        <v>21</v>
      </c>
      <c r="AR46" s="86"/>
      <c r="AT46" s="89">
        <v>10120</v>
      </c>
      <c r="AU46" s="89">
        <v>20</v>
      </c>
      <c r="AV46" s="3"/>
      <c r="AW46" s="108">
        <v>10118</v>
      </c>
      <c r="AX46" s="98">
        <v>18</v>
      </c>
      <c r="AY46" s="116" t="s">
        <v>138</v>
      </c>
      <c r="AZ46" s="102">
        <v>18</v>
      </c>
      <c r="BA46" s="98" t="s">
        <v>154</v>
      </c>
      <c r="BB46" s="116" t="s">
        <v>154</v>
      </c>
      <c r="BC46" s="107"/>
      <c r="BE46" s="449" t="s">
        <v>177</v>
      </c>
      <c r="BF46" s="168"/>
      <c r="BG46" s="179">
        <v>36</v>
      </c>
      <c r="BH46" s="131"/>
      <c r="BI46" s="134"/>
      <c r="BJ46" s="131" t="s">
        <v>194</v>
      </c>
      <c r="BK46" s="131"/>
      <c r="BL46" s="142"/>
      <c r="BM46" s="156"/>
      <c r="BN46" s="176"/>
    </row>
    <row r="47" spans="1:66" ht="15" customHeight="1">
      <c r="A47" s="4"/>
      <c r="B47" s="37"/>
      <c r="C47" s="38"/>
      <c r="D47" s="459">
        <v>0</v>
      </c>
      <c r="E47" s="460"/>
      <c r="F47" s="460"/>
      <c r="G47" s="461"/>
      <c r="H47" s="459">
        <v>0</v>
      </c>
      <c r="I47" s="460"/>
      <c r="J47" s="460"/>
      <c r="K47" s="461"/>
      <c r="L47" s="466" t="s">
        <v>58</v>
      </c>
      <c r="M47" s="460"/>
      <c r="N47" s="461"/>
      <c r="O47" s="466">
        <v>0</v>
      </c>
      <c r="P47" s="467"/>
      <c r="Q47" s="467"/>
      <c r="R47" s="467"/>
      <c r="S47" s="468"/>
      <c r="T47" s="31" t="s">
        <v>57</v>
      </c>
      <c r="U47" s="466" t="s">
        <v>56</v>
      </c>
      <c r="V47" s="490"/>
      <c r="W47" s="490"/>
      <c r="X47" s="490"/>
      <c r="Y47" s="30" t="s">
        <v>57</v>
      </c>
      <c r="Z47" s="466">
        <v>0</v>
      </c>
      <c r="AA47" s="467"/>
      <c r="AB47" s="467"/>
      <c r="AC47" s="467"/>
      <c r="AD47" s="468"/>
      <c r="AE47" s="466" t="s">
        <v>58</v>
      </c>
      <c r="AF47" s="460"/>
      <c r="AG47" s="461"/>
      <c r="AH47" s="459">
        <v>0</v>
      </c>
      <c r="AI47" s="460"/>
      <c r="AJ47" s="460"/>
      <c r="AK47" s="461"/>
      <c r="AL47" s="459">
        <v>0</v>
      </c>
      <c r="AM47" s="460"/>
      <c r="AN47" s="460"/>
      <c r="AO47" s="461"/>
      <c r="AP47" s="38"/>
      <c r="AQ47" s="39"/>
      <c r="AR47" s="4"/>
      <c r="AW47" s="108">
        <v>10119</v>
      </c>
      <c r="AX47" s="98">
        <v>19</v>
      </c>
      <c r="AY47" s="116" t="s">
        <v>139</v>
      </c>
      <c r="AZ47" s="102">
        <v>19</v>
      </c>
      <c r="BA47" s="98" t="s">
        <v>154</v>
      </c>
      <c r="BB47" s="116" t="s">
        <v>154</v>
      </c>
      <c r="BC47" s="107"/>
      <c r="BE47" s="450"/>
      <c r="BF47" s="160"/>
      <c r="BG47" s="98">
        <v>37</v>
      </c>
      <c r="BH47" s="144"/>
      <c r="BI47" s="129"/>
      <c r="BJ47" s="144" t="s">
        <v>194</v>
      </c>
      <c r="BK47" s="144"/>
      <c r="BL47" s="140"/>
      <c r="BM47" s="155"/>
      <c r="BN47" s="171"/>
    </row>
    <row r="48" spans="1:66" ht="15" customHeight="1">
      <c r="A48" s="4"/>
      <c r="B48" s="500" t="s">
        <v>63</v>
      </c>
      <c r="C48" s="501"/>
      <c r="D48" s="466" t="s">
        <v>64</v>
      </c>
      <c r="E48" s="468"/>
      <c r="F48" s="30" t="s">
        <v>85</v>
      </c>
      <c r="G48" s="490" t="s">
        <v>66</v>
      </c>
      <c r="H48" s="490"/>
      <c r="I48" s="490"/>
      <c r="J48" s="490"/>
      <c r="K48" s="493"/>
      <c r="L48" s="498" t="s">
        <v>65</v>
      </c>
      <c r="M48" s="502"/>
      <c r="N48" s="498" t="s">
        <v>60</v>
      </c>
      <c r="O48" s="503"/>
      <c r="P48" s="502"/>
      <c r="Q48" s="483" t="s">
        <v>47</v>
      </c>
      <c r="R48" s="504"/>
      <c r="S48" s="483" t="s">
        <v>46</v>
      </c>
      <c r="T48" s="504"/>
      <c r="U48" s="498" t="s">
        <v>59</v>
      </c>
      <c r="V48" s="503"/>
      <c r="W48" s="503"/>
      <c r="X48" s="503"/>
      <c r="Y48" s="483" t="s">
        <v>46</v>
      </c>
      <c r="Z48" s="504"/>
      <c r="AA48" s="483" t="s">
        <v>47</v>
      </c>
      <c r="AB48" s="504"/>
      <c r="AC48" s="498" t="s">
        <v>60</v>
      </c>
      <c r="AD48" s="503"/>
      <c r="AE48" s="503"/>
      <c r="AF48" s="498" t="s">
        <v>63</v>
      </c>
      <c r="AG48" s="501"/>
      <c r="AH48" s="466" t="s">
        <v>64</v>
      </c>
      <c r="AI48" s="468"/>
      <c r="AJ48" s="30" t="s">
        <v>85</v>
      </c>
      <c r="AK48" s="490" t="s">
        <v>66</v>
      </c>
      <c r="AL48" s="490"/>
      <c r="AM48" s="490"/>
      <c r="AN48" s="490"/>
      <c r="AO48" s="493"/>
      <c r="AP48" s="498" t="s">
        <v>65</v>
      </c>
      <c r="AQ48" s="499"/>
      <c r="AR48" s="4"/>
      <c r="AW48" s="108">
        <v>10120</v>
      </c>
      <c r="AX48" s="98">
        <v>20</v>
      </c>
      <c r="AY48" s="116" t="s">
        <v>140</v>
      </c>
      <c r="AZ48" s="102">
        <v>20</v>
      </c>
      <c r="BA48" s="98" t="s">
        <v>154</v>
      </c>
      <c r="BB48" s="116" t="s">
        <v>154</v>
      </c>
      <c r="BC48" s="107"/>
      <c r="BE48" s="450"/>
      <c r="BF48" s="160"/>
      <c r="BG48" s="98">
        <v>38</v>
      </c>
      <c r="BH48" s="144"/>
      <c r="BI48" s="129"/>
      <c r="BJ48" s="144" t="s">
        <v>194</v>
      </c>
      <c r="BK48" s="144"/>
      <c r="BL48" s="140"/>
      <c r="BM48" s="129"/>
      <c r="BN48" s="171"/>
    </row>
    <row r="49" spans="1:66" ht="15" customHeight="1">
      <c r="A49" s="4"/>
      <c r="B49" s="494"/>
      <c r="C49" s="467"/>
      <c r="D49" s="87"/>
      <c r="E49" s="36" t="s">
        <v>74</v>
      </c>
      <c r="F49" s="80"/>
      <c r="G49" s="471" t="s">
        <v>154</v>
      </c>
      <c r="H49" s="472"/>
      <c r="I49" s="472"/>
      <c r="J49" s="472"/>
      <c r="K49" s="473"/>
      <c r="L49" s="483" t="s">
        <v>191</v>
      </c>
      <c r="M49" s="495"/>
      <c r="N49" s="466">
        <v>0</v>
      </c>
      <c r="O49" s="467"/>
      <c r="P49" s="468"/>
      <c r="Q49" s="459"/>
      <c r="R49" s="463"/>
      <c r="S49" s="459"/>
      <c r="T49" s="463"/>
      <c r="U49" s="466" t="s">
        <v>86</v>
      </c>
      <c r="V49" s="467"/>
      <c r="W49" s="467"/>
      <c r="X49" s="468"/>
      <c r="Y49" s="459"/>
      <c r="Z49" s="463"/>
      <c r="AA49" s="459"/>
      <c r="AB49" s="463"/>
      <c r="AC49" s="466">
        <v>0</v>
      </c>
      <c r="AD49" s="467"/>
      <c r="AE49" s="468"/>
      <c r="AF49" s="466"/>
      <c r="AG49" s="467"/>
      <c r="AH49" s="87"/>
      <c r="AI49" s="36" t="s">
        <v>74</v>
      </c>
      <c r="AJ49" s="80"/>
      <c r="AK49" s="471" t="s">
        <v>154</v>
      </c>
      <c r="AL49" s="472"/>
      <c r="AM49" s="472"/>
      <c r="AN49" s="472"/>
      <c r="AO49" s="473"/>
      <c r="AP49" s="483"/>
      <c r="AQ49" s="484"/>
      <c r="AR49" s="4"/>
      <c r="AW49" s="108">
        <v>10121</v>
      </c>
      <c r="AX49" s="98">
        <v>21</v>
      </c>
      <c r="AY49" s="116" t="s">
        <v>145</v>
      </c>
      <c r="AZ49" s="102">
        <v>21</v>
      </c>
      <c r="BA49" s="98" t="s">
        <v>154</v>
      </c>
      <c r="BB49" s="116" t="s">
        <v>154</v>
      </c>
      <c r="BC49" s="107"/>
      <c r="BE49" s="450"/>
      <c r="BF49" s="158"/>
      <c r="BG49" s="98">
        <v>39</v>
      </c>
      <c r="BH49" s="144"/>
      <c r="BI49" s="129"/>
      <c r="BJ49" s="144" t="s">
        <v>194</v>
      </c>
      <c r="BK49" s="144"/>
      <c r="BL49" s="143"/>
      <c r="BM49" s="129"/>
      <c r="BN49" s="171"/>
    </row>
    <row r="50" spans="1:66" ht="15" customHeight="1" thickBot="1">
      <c r="A50" s="4"/>
      <c r="B50" s="488"/>
      <c r="C50" s="496"/>
      <c r="D50" s="83"/>
      <c r="E50" s="31" t="s">
        <v>74</v>
      </c>
      <c r="F50" s="83"/>
      <c r="G50" s="471" t="s">
        <v>154</v>
      </c>
      <c r="H50" s="472"/>
      <c r="I50" s="472"/>
      <c r="J50" s="472"/>
      <c r="K50" s="473"/>
      <c r="L50" s="474"/>
      <c r="M50" s="497"/>
      <c r="N50" s="466">
        <v>0</v>
      </c>
      <c r="O50" s="467"/>
      <c r="P50" s="468"/>
      <c r="Q50" s="459"/>
      <c r="R50" s="463"/>
      <c r="S50" s="459"/>
      <c r="T50" s="463"/>
      <c r="U50" s="466" t="s">
        <v>87</v>
      </c>
      <c r="V50" s="467"/>
      <c r="W50" s="467"/>
      <c r="X50" s="468"/>
      <c r="Y50" s="459"/>
      <c r="Z50" s="463"/>
      <c r="AA50" s="459"/>
      <c r="AB50" s="463"/>
      <c r="AC50" s="466">
        <v>0</v>
      </c>
      <c r="AD50" s="467"/>
      <c r="AE50" s="468"/>
      <c r="AF50" s="469"/>
      <c r="AG50" s="470"/>
      <c r="AH50" s="83"/>
      <c r="AI50" s="31" t="s">
        <v>74</v>
      </c>
      <c r="AJ50" s="83"/>
      <c r="AK50" s="471" t="s">
        <v>154</v>
      </c>
      <c r="AL50" s="472"/>
      <c r="AM50" s="472"/>
      <c r="AN50" s="472"/>
      <c r="AO50" s="473"/>
      <c r="AP50" s="474"/>
      <c r="AQ50" s="475"/>
      <c r="AR50" s="4"/>
      <c r="AW50" s="108">
        <v>10122</v>
      </c>
      <c r="AX50" s="98">
        <v>22</v>
      </c>
      <c r="AY50" s="116" t="s">
        <v>146</v>
      </c>
      <c r="AZ50" s="102">
        <v>22</v>
      </c>
      <c r="BA50" s="98" t="s">
        <v>154</v>
      </c>
      <c r="BB50" s="116" t="s">
        <v>154</v>
      </c>
      <c r="BC50" s="107"/>
      <c r="BE50" s="451"/>
      <c r="BF50" s="166"/>
      <c r="BG50" s="99">
        <v>40</v>
      </c>
      <c r="BH50" s="133"/>
      <c r="BI50" s="132"/>
      <c r="BJ50" s="133" t="s">
        <v>194</v>
      </c>
      <c r="BK50" s="133"/>
      <c r="BL50" s="141"/>
      <c r="BM50" s="132"/>
      <c r="BN50" s="177"/>
    </row>
    <row r="51" spans="1:66" ht="15" customHeight="1">
      <c r="A51" s="4"/>
      <c r="B51" s="494"/>
      <c r="C51" s="467"/>
      <c r="D51" s="80"/>
      <c r="E51" s="36" t="s">
        <v>74</v>
      </c>
      <c r="F51" s="80"/>
      <c r="G51" s="471" t="s">
        <v>154</v>
      </c>
      <c r="H51" s="472"/>
      <c r="I51" s="472"/>
      <c r="J51" s="472"/>
      <c r="K51" s="473"/>
      <c r="L51" s="483"/>
      <c r="M51" s="495"/>
      <c r="N51" s="466">
        <v>0</v>
      </c>
      <c r="O51" s="467"/>
      <c r="P51" s="468"/>
      <c r="Q51" s="459"/>
      <c r="R51" s="463"/>
      <c r="S51" s="459"/>
      <c r="T51" s="463"/>
      <c r="U51" s="466" t="s">
        <v>62</v>
      </c>
      <c r="V51" s="467"/>
      <c r="W51" s="467"/>
      <c r="X51" s="468"/>
      <c r="Y51" s="459"/>
      <c r="Z51" s="463"/>
      <c r="AA51" s="459"/>
      <c r="AB51" s="463"/>
      <c r="AC51" s="466">
        <v>0</v>
      </c>
      <c r="AD51" s="467"/>
      <c r="AE51" s="468"/>
      <c r="AF51" s="466"/>
      <c r="AG51" s="467"/>
      <c r="AH51" s="80"/>
      <c r="AI51" s="36" t="s">
        <v>74</v>
      </c>
      <c r="AJ51" s="80"/>
      <c r="AK51" s="471" t="s">
        <v>154</v>
      </c>
      <c r="AL51" s="472"/>
      <c r="AM51" s="472"/>
      <c r="AN51" s="472"/>
      <c r="AO51" s="473"/>
      <c r="AP51" s="483"/>
      <c r="AQ51" s="484"/>
      <c r="AR51" s="4"/>
      <c r="AW51" s="108">
        <v>10123</v>
      </c>
      <c r="AX51" s="98">
        <v>23</v>
      </c>
      <c r="AY51" s="116" t="s">
        <v>147</v>
      </c>
      <c r="AZ51" s="102">
        <v>23</v>
      </c>
      <c r="BA51" s="98" t="s">
        <v>154</v>
      </c>
      <c r="BB51" s="116" t="s">
        <v>154</v>
      </c>
      <c r="BC51" s="107"/>
      <c r="BE51" s="449" t="s">
        <v>178</v>
      </c>
      <c r="BF51" s="168"/>
      <c r="BG51" s="179">
        <v>41</v>
      </c>
      <c r="BH51" s="131"/>
      <c r="BI51" s="134"/>
      <c r="BJ51" s="131" t="s">
        <v>194</v>
      </c>
      <c r="BK51" s="131"/>
      <c r="BL51" s="142"/>
      <c r="BM51" s="156"/>
      <c r="BN51" s="176"/>
    </row>
    <row r="52" spans="1:66" ht="15" customHeight="1">
      <c r="A52" s="4"/>
      <c r="B52" s="488"/>
      <c r="C52" s="496"/>
      <c r="D52" s="83"/>
      <c r="E52" s="31" t="s">
        <v>74</v>
      </c>
      <c r="F52" s="83"/>
      <c r="G52" s="471" t="s">
        <v>154</v>
      </c>
      <c r="H52" s="472"/>
      <c r="I52" s="472"/>
      <c r="J52" s="472"/>
      <c r="K52" s="473"/>
      <c r="L52" s="474"/>
      <c r="M52" s="497"/>
      <c r="N52" s="466">
        <v>0</v>
      </c>
      <c r="O52" s="467"/>
      <c r="P52" s="468"/>
      <c r="Q52" s="459"/>
      <c r="R52" s="463"/>
      <c r="S52" s="459"/>
      <c r="T52" s="463"/>
      <c r="U52" s="466" t="s">
        <v>61</v>
      </c>
      <c r="V52" s="467"/>
      <c r="W52" s="467"/>
      <c r="X52" s="468"/>
      <c r="Y52" s="459"/>
      <c r="Z52" s="463"/>
      <c r="AA52" s="459"/>
      <c r="AB52" s="463"/>
      <c r="AC52" s="466">
        <v>0</v>
      </c>
      <c r="AD52" s="467"/>
      <c r="AE52" s="468"/>
      <c r="AF52" s="469"/>
      <c r="AG52" s="470"/>
      <c r="AH52" s="83"/>
      <c r="AI52" s="31" t="s">
        <v>74</v>
      </c>
      <c r="AJ52" s="83"/>
      <c r="AK52" s="471" t="s">
        <v>154</v>
      </c>
      <c r="AL52" s="472"/>
      <c r="AM52" s="472"/>
      <c r="AN52" s="472"/>
      <c r="AO52" s="473"/>
      <c r="AP52" s="474"/>
      <c r="AQ52" s="475"/>
      <c r="AR52" s="4"/>
      <c r="AW52" s="108">
        <v>10124</v>
      </c>
      <c r="AX52" s="98">
        <v>24</v>
      </c>
      <c r="AY52" s="116" t="s">
        <v>148</v>
      </c>
      <c r="AZ52" s="102">
        <v>24</v>
      </c>
      <c r="BA52" s="98" t="s">
        <v>154</v>
      </c>
      <c r="BB52" s="116" t="s">
        <v>154</v>
      </c>
      <c r="BC52" s="107"/>
      <c r="BE52" s="450"/>
      <c r="BF52" s="160"/>
      <c r="BG52" s="98">
        <v>42</v>
      </c>
      <c r="BH52" s="144"/>
      <c r="BI52" s="129"/>
      <c r="BJ52" s="144" t="s">
        <v>194</v>
      </c>
      <c r="BK52" s="144"/>
      <c r="BL52" s="140"/>
      <c r="BM52" s="155"/>
      <c r="BN52" s="171"/>
    </row>
    <row r="53" spans="1:66" ht="15" customHeight="1">
      <c r="A53" s="4"/>
      <c r="B53" s="494"/>
      <c r="C53" s="467"/>
      <c r="D53" s="80"/>
      <c r="E53" s="36" t="s">
        <v>74</v>
      </c>
      <c r="F53" s="80"/>
      <c r="G53" s="471" t="s">
        <v>154</v>
      </c>
      <c r="H53" s="472"/>
      <c r="I53" s="472"/>
      <c r="J53" s="472"/>
      <c r="K53" s="473"/>
      <c r="L53" s="483"/>
      <c r="M53" s="495"/>
      <c r="N53" s="466">
        <v>0</v>
      </c>
      <c r="O53" s="467"/>
      <c r="P53" s="468"/>
      <c r="Q53" s="459"/>
      <c r="R53" s="463"/>
      <c r="S53" s="459"/>
      <c r="T53" s="463"/>
      <c r="U53" s="466" t="s">
        <v>88</v>
      </c>
      <c r="V53" s="467"/>
      <c r="W53" s="467"/>
      <c r="X53" s="468"/>
      <c r="Y53" s="459"/>
      <c r="Z53" s="463"/>
      <c r="AA53" s="459"/>
      <c r="AB53" s="463"/>
      <c r="AC53" s="466">
        <v>0</v>
      </c>
      <c r="AD53" s="467"/>
      <c r="AE53" s="468"/>
      <c r="AF53" s="466"/>
      <c r="AG53" s="467"/>
      <c r="AH53" s="80"/>
      <c r="AI53" s="36" t="s">
        <v>74</v>
      </c>
      <c r="AJ53" s="80"/>
      <c r="AK53" s="471" t="s">
        <v>154</v>
      </c>
      <c r="AL53" s="472"/>
      <c r="AM53" s="472"/>
      <c r="AN53" s="472"/>
      <c r="AO53" s="473"/>
      <c r="AP53" s="483"/>
      <c r="AQ53" s="484"/>
      <c r="AR53" s="4"/>
      <c r="AW53" s="108">
        <v>10125</v>
      </c>
      <c r="AX53" s="98">
        <v>25</v>
      </c>
      <c r="AY53" s="116" t="s">
        <v>149</v>
      </c>
      <c r="AZ53" s="102">
        <v>25</v>
      </c>
      <c r="BA53" s="98" t="s">
        <v>154</v>
      </c>
      <c r="BB53" s="116" t="s">
        <v>154</v>
      </c>
      <c r="BC53" s="107"/>
      <c r="BE53" s="450"/>
      <c r="BF53" s="160"/>
      <c r="BG53" s="98">
        <v>43</v>
      </c>
      <c r="BH53" s="144"/>
      <c r="BI53" s="129"/>
      <c r="BJ53" s="144" t="s">
        <v>194</v>
      </c>
      <c r="BK53" s="144"/>
      <c r="BL53" s="140"/>
      <c r="BM53" s="129"/>
      <c r="BN53" s="171"/>
    </row>
    <row r="54" spans="1:66" ht="15.75" customHeight="1" thickBot="1">
      <c r="A54" s="4"/>
      <c r="B54" s="40"/>
      <c r="C54" s="41"/>
      <c r="D54" s="466" t="s">
        <v>64</v>
      </c>
      <c r="E54" s="490"/>
      <c r="F54" s="466" t="s">
        <v>89</v>
      </c>
      <c r="G54" s="491"/>
      <c r="H54" s="491"/>
      <c r="I54" s="491"/>
      <c r="J54" s="492"/>
      <c r="K54" s="490" t="s">
        <v>67</v>
      </c>
      <c r="L54" s="491"/>
      <c r="M54" s="491"/>
      <c r="N54" s="466" t="s">
        <v>90</v>
      </c>
      <c r="O54" s="490"/>
      <c r="P54" s="490"/>
      <c r="Q54" s="490"/>
      <c r="R54" s="490"/>
      <c r="S54" s="493"/>
      <c r="T54" s="485" t="s">
        <v>68</v>
      </c>
      <c r="U54" s="486"/>
      <c r="V54" s="486"/>
      <c r="W54" s="486"/>
      <c r="X54" s="486"/>
      <c r="Y54" s="486"/>
      <c r="Z54" s="486"/>
      <c r="AA54" s="486"/>
      <c r="AB54" s="486"/>
      <c r="AC54" s="486"/>
      <c r="AD54" s="486"/>
      <c r="AE54" s="486"/>
      <c r="AF54" s="486"/>
      <c r="AG54" s="486"/>
      <c r="AH54" s="486"/>
      <c r="AI54" s="486"/>
      <c r="AJ54" s="486"/>
      <c r="AK54" s="486"/>
      <c r="AL54" s="486"/>
      <c r="AM54" s="486"/>
      <c r="AN54" s="486"/>
      <c r="AO54" s="486"/>
      <c r="AP54" s="486"/>
      <c r="AQ54" s="487"/>
      <c r="AR54" s="5"/>
      <c r="AT54" s="3"/>
      <c r="AW54" s="109"/>
      <c r="AX54" s="110"/>
      <c r="AY54" s="110"/>
      <c r="AZ54" s="110"/>
      <c r="BA54" s="110"/>
      <c r="BB54" s="110"/>
      <c r="BC54" s="111"/>
      <c r="BE54" s="450"/>
      <c r="BF54" s="158"/>
      <c r="BG54" s="98">
        <v>44</v>
      </c>
      <c r="BH54" s="144"/>
      <c r="BI54" s="129"/>
      <c r="BJ54" s="144" t="s">
        <v>194</v>
      </c>
      <c r="BK54" s="144"/>
      <c r="BL54" s="143"/>
      <c r="BM54" s="129"/>
      <c r="BN54" s="171"/>
    </row>
    <row r="55" spans="1:66" ht="15.75" customHeight="1" thickBot="1">
      <c r="A55" s="4"/>
      <c r="B55" s="40"/>
      <c r="C55" s="42"/>
      <c r="D55" s="64"/>
      <c r="E55" s="15" t="s">
        <v>21</v>
      </c>
      <c r="F55" s="459"/>
      <c r="G55" s="460"/>
      <c r="H55" s="460"/>
      <c r="I55" s="460"/>
      <c r="J55" s="461"/>
      <c r="K55" s="459"/>
      <c r="L55" s="462"/>
      <c r="M55" s="463"/>
      <c r="N55" s="459"/>
      <c r="O55" s="460"/>
      <c r="P55" s="460"/>
      <c r="Q55" s="464"/>
      <c r="R55" s="460"/>
      <c r="S55" s="461"/>
      <c r="T55" s="459"/>
      <c r="U55" s="460"/>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5"/>
      <c r="AR55" s="4"/>
      <c r="BE55" s="451"/>
      <c r="BF55" s="166"/>
      <c r="BG55" s="99">
        <v>45</v>
      </c>
      <c r="BH55" s="133"/>
      <c r="BI55" s="132"/>
      <c r="BJ55" s="133" t="s">
        <v>194</v>
      </c>
      <c r="BK55" s="133"/>
      <c r="BL55" s="141"/>
      <c r="BM55" s="132"/>
      <c r="BN55" s="177"/>
    </row>
    <row r="56" spans="1:66" ht="15.75" customHeight="1">
      <c r="A56" s="4"/>
      <c r="B56" s="488" t="s">
        <v>69</v>
      </c>
      <c r="C56" s="489"/>
      <c r="D56" s="80"/>
      <c r="E56" s="29" t="s">
        <v>21</v>
      </c>
      <c r="F56" s="459"/>
      <c r="G56" s="460"/>
      <c r="H56" s="460"/>
      <c r="I56" s="460"/>
      <c r="J56" s="461"/>
      <c r="K56" s="459"/>
      <c r="L56" s="462"/>
      <c r="M56" s="463"/>
      <c r="N56" s="459"/>
      <c r="O56" s="460"/>
      <c r="P56" s="460"/>
      <c r="Q56" s="464"/>
      <c r="R56" s="460"/>
      <c r="S56" s="461"/>
      <c r="T56" s="459"/>
      <c r="U56" s="460"/>
      <c r="V56" s="460"/>
      <c r="W56" s="460"/>
      <c r="X56" s="460"/>
      <c r="Y56" s="460"/>
      <c r="Z56" s="460"/>
      <c r="AA56" s="460"/>
      <c r="AB56" s="460"/>
      <c r="AC56" s="460"/>
      <c r="AD56" s="460"/>
      <c r="AE56" s="460"/>
      <c r="AF56" s="460"/>
      <c r="AG56" s="460"/>
      <c r="AH56" s="460"/>
      <c r="AI56" s="460"/>
      <c r="AJ56" s="460"/>
      <c r="AK56" s="460"/>
      <c r="AL56" s="460"/>
      <c r="AM56" s="460"/>
      <c r="AN56" s="460"/>
      <c r="AO56" s="460"/>
      <c r="AP56" s="460"/>
      <c r="AQ56" s="465"/>
      <c r="AR56" s="4"/>
      <c r="BG56"/>
      <c r="BH56"/>
      <c r="BK56"/>
    </row>
    <row r="57" spans="1:66" ht="15.75" customHeight="1">
      <c r="A57" s="4"/>
      <c r="B57" s="40"/>
      <c r="C57" s="42"/>
      <c r="D57" s="64"/>
      <c r="E57" s="15" t="s">
        <v>21</v>
      </c>
      <c r="F57" s="459"/>
      <c r="G57" s="460"/>
      <c r="H57" s="460"/>
      <c r="I57" s="460"/>
      <c r="J57" s="461"/>
      <c r="K57" s="459"/>
      <c r="L57" s="462"/>
      <c r="M57" s="463"/>
      <c r="N57" s="459"/>
      <c r="O57" s="460"/>
      <c r="P57" s="460"/>
      <c r="Q57" s="464"/>
      <c r="R57" s="460"/>
      <c r="S57" s="461"/>
      <c r="T57" s="459"/>
      <c r="U57" s="460"/>
      <c r="V57" s="460"/>
      <c r="W57" s="460"/>
      <c r="X57" s="460"/>
      <c r="Y57" s="460"/>
      <c r="Z57" s="460"/>
      <c r="AA57" s="460"/>
      <c r="AB57" s="460"/>
      <c r="AC57" s="460"/>
      <c r="AD57" s="460"/>
      <c r="AE57" s="460"/>
      <c r="AF57" s="460"/>
      <c r="AG57" s="460"/>
      <c r="AH57" s="460"/>
      <c r="AI57" s="460"/>
      <c r="AJ57" s="460"/>
      <c r="AK57" s="460"/>
      <c r="AL57" s="460"/>
      <c r="AM57" s="460"/>
      <c r="AN57" s="460"/>
      <c r="AO57" s="460"/>
      <c r="AP57" s="460"/>
      <c r="AQ57" s="465"/>
      <c r="AR57" s="4"/>
      <c r="BG57"/>
      <c r="BH57"/>
      <c r="BK57"/>
    </row>
    <row r="58" spans="1:66" ht="15.75" customHeight="1">
      <c r="A58" s="4"/>
      <c r="B58" s="488" t="s">
        <v>70</v>
      </c>
      <c r="C58" s="489"/>
      <c r="D58" s="80"/>
      <c r="E58" s="29" t="s">
        <v>21</v>
      </c>
      <c r="F58" s="459"/>
      <c r="G58" s="460"/>
      <c r="H58" s="460"/>
      <c r="I58" s="460"/>
      <c r="J58" s="461"/>
      <c r="K58" s="459"/>
      <c r="L58" s="462"/>
      <c r="M58" s="463"/>
      <c r="N58" s="459"/>
      <c r="O58" s="460"/>
      <c r="P58" s="460"/>
      <c r="Q58" s="464"/>
      <c r="R58" s="460"/>
      <c r="S58" s="461"/>
      <c r="T58" s="459"/>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5"/>
      <c r="AR58" s="4"/>
      <c r="BG58"/>
      <c r="BH58"/>
      <c r="BK58"/>
    </row>
    <row r="59" spans="1:66" ht="15.75" customHeight="1" thickBot="1">
      <c r="A59" s="4"/>
      <c r="B59" s="40"/>
      <c r="C59" s="42"/>
      <c r="D59" s="64"/>
      <c r="E59" s="15" t="s">
        <v>21</v>
      </c>
      <c r="F59" s="459"/>
      <c r="G59" s="460"/>
      <c r="H59" s="460"/>
      <c r="I59" s="460"/>
      <c r="J59" s="461"/>
      <c r="K59" s="459"/>
      <c r="L59" s="462"/>
      <c r="M59" s="463"/>
      <c r="N59" s="459"/>
      <c r="O59" s="460"/>
      <c r="P59" s="460"/>
      <c r="Q59" s="464"/>
      <c r="R59" s="460"/>
      <c r="S59" s="461"/>
      <c r="T59" s="459"/>
      <c r="U59" s="460"/>
      <c r="V59" s="460"/>
      <c r="W59" s="460"/>
      <c r="X59" s="460"/>
      <c r="Y59" s="460"/>
      <c r="Z59" s="460"/>
      <c r="AA59" s="460"/>
      <c r="AB59" s="460"/>
      <c r="AC59" s="460"/>
      <c r="AD59" s="460"/>
      <c r="AE59" s="460"/>
      <c r="AF59" s="460"/>
      <c r="AG59" s="460"/>
      <c r="AH59" s="460"/>
      <c r="AI59" s="460"/>
      <c r="AJ59" s="460"/>
      <c r="AK59" s="460"/>
      <c r="AL59" s="460"/>
      <c r="AM59" s="460"/>
      <c r="AN59" s="460"/>
      <c r="AO59" s="460"/>
      <c r="AP59" s="460"/>
      <c r="AQ59" s="465"/>
      <c r="AR59" s="4"/>
      <c r="BG59"/>
      <c r="BH59"/>
      <c r="BK59"/>
    </row>
    <row r="60" spans="1:66" ht="15.75" customHeight="1">
      <c r="A60" s="4"/>
      <c r="B60" s="488" t="s">
        <v>71</v>
      </c>
      <c r="C60" s="489"/>
      <c r="D60" s="80"/>
      <c r="E60" s="29" t="s">
        <v>21</v>
      </c>
      <c r="F60" s="459"/>
      <c r="G60" s="460"/>
      <c r="H60" s="460"/>
      <c r="I60" s="460"/>
      <c r="J60" s="461"/>
      <c r="K60" s="459"/>
      <c r="L60" s="462"/>
      <c r="M60" s="463"/>
      <c r="N60" s="459"/>
      <c r="O60" s="460"/>
      <c r="P60" s="460"/>
      <c r="Q60" s="464"/>
      <c r="R60" s="460"/>
      <c r="S60" s="461"/>
      <c r="T60" s="459"/>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5"/>
      <c r="AR60" s="4"/>
      <c r="BE60" s="449" t="s">
        <v>187</v>
      </c>
      <c r="BF60" s="168"/>
      <c r="BG60" s="179">
        <v>26</v>
      </c>
      <c r="BH60" s="131"/>
      <c r="BI60" s="134"/>
      <c r="BJ60" s="131" t="s">
        <v>194</v>
      </c>
      <c r="BK60" s="131"/>
      <c r="BL60" s="142"/>
      <c r="BM60" s="156"/>
      <c r="BN60" s="176"/>
    </row>
    <row r="61" spans="1:66" ht="15.75" customHeight="1">
      <c r="A61" s="4"/>
      <c r="B61" s="40"/>
      <c r="C61" s="42"/>
      <c r="D61" s="64"/>
      <c r="E61" s="15" t="s">
        <v>21</v>
      </c>
      <c r="F61" s="459"/>
      <c r="G61" s="460"/>
      <c r="H61" s="460"/>
      <c r="I61" s="460"/>
      <c r="J61" s="461"/>
      <c r="K61" s="459"/>
      <c r="L61" s="462"/>
      <c r="M61" s="463"/>
      <c r="N61" s="459"/>
      <c r="O61" s="460"/>
      <c r="P61" s="460"/>
      <c r="Q61" s="464"/>
      <c r="R61" s="460"/>
      <c r="S61" s="461"/>
      <c r="T61" s="459"/>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5"/>
      <c r="AR61" s="4"/>
      <c r="BE61" s="450"/>
      <c r="BF61" s="160"/>
      <c r="BG61" s="98">
        <v>27</v>
      </c>
      <c r="BH61" s="144"/>
      <c r="BI61" s="129"/>
      <c r="BJ61" s="144" t="s">
        <v>194</v>
      </c>
      <c r="BK61" s="144"/>
      <c r="BL61" s="140"/>
      <c r="BM61" s="155"/>
      <c r="BN61" s="171"/>
    </row>
    <row r="62" spans="1:66" ht="15.75" customHeight="1">
      <c r="A62" s="4"/>
      <c r="B62" s="488" t="s">
        <v>72</v>
      </c>
      <c r="C62" s="489"/>
      <c r="D62" s="80"/>
      <c r="E62" s="29" t="s">
        <v>21</v>
      </c>
      <c r="F62" s="459"/>
      <c r="G62" s="460"/>
      <c r="H62" s="460"/>
      <c r="I62" s="460"/>
      <c r="J62" s="461"/>
      <c r="K62" s="459"/>
      <c r="L62" s="462"/>
      <c r="M62" s="463"/>
      <c r="N62" s="459"/>
      <c r="O62" s="460"/>
      <c r="P62" s="460"/>
      <c r="Q62" s="464"/>
      <c r="R62" s="460"/>
      <c r="S62" s="461"/>
      <c r="T62" s="459"/>
      <c r="U62" s="460"/>
      <c r="V62" s="460"/>
      <c r="W62" s="460"/>
      <c r="X62" s="460"/>
      <c r="Y62" s="460"/>
      <c r="Z62" s="460"/>
      <c r="AA62" s="460"/>
      <c r="AB62" s="460"/>
      <c r="AC62" s="460"/>
      <c r="AD62" s="460"/>
      <c r="AE62" s="460"/>
      <c r="AF62" s="460"/>
      <c r="AG62" s="460"/>
      <c r="AH62" s="460"/>
      <c r="AI62" s="460"/>
      <c r="AJ62" s="460"/>
      <c r="AK62" s="460"/>
      <c r="AL62" s="460"/>
      <c r="AM62" s="460"/>
      <c r="AN62" s="460"/>
      <c r="AO62" s="460"/>
      <c r="AP62" s="460"/>
      <c r="AQ62" s="465"/>
      <c r="AR62" s="4"/>
      <c r="BE62" s="450"/>
      <c r="BF62" s="160"/>
      <c r="BG62" s="98">
        <v>28</v>
      </c>
      <c r="BH62" s="144"/>
      <c r="BI62" s="129"/>
      <c r="BJ62" s="144" t="s">
        <v>194</v>
      </c>
      <c r="BK62" s="144"/>
      <c r="BL62" s="140"/>
      <c r="BM62" s="129"/>
      <c r="BN62" s="171"/>
    </row>
    <row r="63" spans="1:66" ht="15.75" customHeight="1">
      <c r="A63" s="4"/>
      <c r="B63" s="40"/>
      <c r="C63" s="42"/>
      <c r="D63" s="80"/>
      <c r="E63" s="29" t="s">
        <v>21</v>
      </c>
      <c r="F63" s="459"/>
      <c r="G63" s="460"/>
      <c r="H63" s="460"/>
      <c r="I63" s="460"/>
      <c r="J63" s="461"/>
      <c r="K63" s="459"/>
      <c r="L63" s="462"/>
      <c r="M63" s="463"/>
      <c r="N63" s="459"/>
      <c r="O63" s="460"/>
      <c r="P63" s="460"/>
      <c r="Q63" s="464"/>
      <c r="R63" s="460"/>
      <c r="S63" s="461"/>
      <c r="T63" s="459"/>
      <c r="U63" s="460"/>
      <c r="V63" s="460"/>
      <c r="W63" s="460"/>
      <c r="X63" s="460"/>
      <c r="Y63" s="460"/>
      <c r="Z63" s="460"/>
      <c r="AA63" s="460"/>
      <c r="AB63" s="460"/>
      <c r="AC63" s="460"/>
      <c r="AD63" s="460"/>
      <c r="AE63" s="460"/>
      <c r="AF63" s="460"/>
      <c r="AG63" s="460"/>
      <c r="AH63" s="460"/>
      <c r="AI63" s="460"/>
      <c r="AJ63" s="460"/>
      <c r="AK63" s="460"/>
      <c r="AL63" s="460"/>
      <c r="AM63" s="460"/>
      <c r="AN63" s="460"/>
      <c r="AO63" s="460"/>
      <c r="AP63" s="460"/>
      <c r="AQ63" s="465"/>
      <c r="AR63" s="4"/>
      <c r="BE63" s="450"/>
      <c r="BF63" s="158"/>
      <c r="BG63" s="98">
        <v>29</v>
      </c>
      <c r="BH63" s="144"/>
      <c r="BI63" s="129"/>
      <c r="BJ63" s="144" t="s">
        <v>194</v>
      </c>
      <c r="BK63" s="144"/>
      <c r="BL63" s="143"/>
      <c r="BM63" s="129"/>
      <c r="BN63" s="171"/>
    </row>
    <row r="64" spans="1:66" ht="15.75" customHeight="1" thickBot="1">
      <c r="A64" s="4"/>
      <c r="B64" s="43"/>
      <c r="C64" s="44"/>
      <c r="D64" s="88"/>
      <c r="E64" s="9" t="s">
        <v>21</v>
      </c>
      <c r="F64" s="476"/>
      <c r="G64" s="477"/>
      <c r="H64" s="477"/>
      <c r="I64" s="477"/>
      <c r="J64" s="478"/>
      <c r="K64" s="476"/>
      <c r="L64" s="479"/>
      <c r="M64" s="480"/>
      <c r="N64" s="476"/>
      <c r="O64" s="477"/>
      <c r="P64" s="477"/>
      <c r="Q64" s="481"/>
      <c r="R64" s="477"/>
      <c r="S64" s="478"/>
      <c r="T64" s="476"/>
      <c r="U64" s="477"/>
      <c r="V64" s="477"/>
      <c r="W64" s="477"/>
      <c r="X64" s="477"/>
      <c r="Y64" s="477"/>
      <c r="Z64" s="477"/>
      <c r="AA64" s="477"/>
      <c r="AB64" s="477"/>
      <c r="AC64" s="477"/>
      <c r="AD64" s="477"/>
      <c r="AE64" s="477"/>
      <c r="AF64" s="477"/>
      <c r="AG64" s="477"/>
      <c r="AH64" s="477"/>
      <c r="AI64" s="477"/>
      <c r="AJ64" s="477"/>
      <c r="AK64" s="477"/>
      <c r="AL64" s="477"/>
      <c r="AM64" s="477"/>
      <c r="AN64" s="477"/>
      <c r="AO64" s="477"/>
      <c r="AP64" s="477"/>
      <c r="AQ64" s="482"/>
      <c r="AR64" s="4"/>
      <c r="BE64" s="451"/>
      <c r="BF64" s="166"/>
      <c r="BG64" s="99">
        <v>30</v>
      </c>
      <c r="BH64" s="133"/>
      <c r="BI64" s="132"/>
      <c r="BJ64" s="133" t="s">
        <v>194</v>
      </c>
      <c r="BK64" s="133"/>
      <c r="BL64" s="141"/>
      <c r="BM64" s="132"/>
      <c r="BN64" s="177"/>
    </row>
    <row r="65" spans="1:63" ht="13.5" customHeight="1">
      <c r="A65" s="2"/>
      <c r="BG65"/>
      <c r="BH65"/>
      <c r="BK65"/>
    </row>
    <row r="66" spans="1:63" ht="13.5" customHeight="1">
      <c r="A66" s="2"/>
      <c r="BG66"/>
      <c r="BH66"/>
      <c r="BK66"/>
    </row>
    <row r="67" spans="1:63" ht="13.5" customHeight="1">
      <c r="A67" s="2"/>
      <c r="BG67"/>
      <c r="BH67"/>
      <c r="BK67"/>
    </row>
    <row r="68" spans="1:63" ht="13.5" customHeight="1">
      <c r="A68" s="1"/>
      <c r="BG68"/>
      <c r="BH68"/>
      <c r="BK68"/>
    </row>
    <row r="69" spans="1:63" ht="13.5" customHeight="1">
      <c r="A69" s="2"/>
      <c r="BG69"/>
      <c r="BH69"/>
      <c r="BK69"/>
    </row>
    <row r="70" spans="1:63" ht="14.25" customHeight="1">
      <c r="BG70"/>
      <c r="BH70"/>
      <c r="BK70"/>
    </row>
    <row r="71" spans="1:63" ht="13.5" customHeight="1">
      <c r="BG71"/>
      <c r="BH71"/>
      <c r="BK71"/>
    </row>
    <row r="72" spans="1:63">
      <c r="BG72"/>
      <c r="BH72"/>
      <c r="BK72"/>
    </row>
    <row r="73" spans="1:63">
      <c r="BG73"/>
      <c r="BH73"/>
      <c r="BK73"/>
    </row>
    <row r="74" spans="1:63">
      <c r="BG74"/>
      <c r="BH74"/>
      <c r="BK74"/>
    </row>
    <row r="75" spans="1:63">
      <c r="BG75"/>
      <c r="BH75"/>
      <c r="BK75"/>
    </row>
    <row r="76" spans="1:63">
      <c r="BG76"/>
      <c r="BH76"/>
      <c r="BK76"/>
    </row>
    <row r="77" spans="1:63">
      <c r="BG77"/>
      <c r="BH77"/>
      <c r="BK77"/>
    </row>
    <row r="78" spans="1:63">
      <c r="BG78"/>
      <c r="BH78"/>
      <c r="BK78"/>
    </row>
    <row r="79" spans="1:63">
      <c r="BG79"/>
      <c r="BH79"/>
      <c r="BK79"/>
    </row>
    <row r="80" spans="1:63">
      <c r="BG80"/>
      <c r="BH80"/>
      <c r="BK80"/>
    </row>
    <row r="81" spans="59:63">
      <c r="BG81"/>
      <c r="BH81"/>
      <c r="BK81"/>
    </row>
    <row r="82" spans="59:63">
      <c r="BG82"/>
      <c r="BH82"/>
      <c r="BK82"/>
    </row>
    <row r="83" spans="59:63">
      <c r="BG83"/>
      <c r="BH83"/>
      <c r="BK83"/>
    </row>
    <row r="84" spans="59:63">
      <c r="BG84"/>
      <c r="BH84"/>
      <c r="BK84"/>
    </row>
    <row r="85" spans="59:63">
      <c r="BG85"/>
      <c r="BH85"/>
      <c r="BK85"/>
    </row>
    <row r="86" spans="59:63">
      <c r="BG86"/>
      <c r="BH86"/>
      <c r="BK86"/>
    </row>
    <row r="87" spans="59:63">
      <c r="BG87"/>
      <c r="BH87"/>
      <c r="BK87"/>
    </row>
    <row r="88" spans="59:63">
      <c r="BG88"/>
      <c r="BH88"/>
      <c r="BK88"/>
    </row>
    <row r="89" spans="59:63">
      <c r="BG89"/>
      <c r="BH89"/>
      <c r="BK89"/>
    </row>
    <row r="90" spans="59:63">
      <c r="BG90"/>
      <c r="BH90"/>
      <c r="BK90"/>
    </row>
    <row r="91" spans="59:63">
      <c r="BG91"/>
      <c r="BH91"/>
      <c r="BK91"/>
    </row>
    <row r="92" spans="59:63">
      <c r="BG92"/>
      <c r="BH92"/>
      <c r="BK92"/>
    </row>
    <row r="93" spans="59:63">
      <c r="BG93"/>
      <c r="BH93"/>
      <c r="BK93"/>
    </row>
    <row r="94" spans="59:63">
      <c r="BG94"/>
      <c r="BH94"/>
      <c r="BK94"/>
    </row>
    <row r="95" spans="59:63">
      <c r="BG95"/>
      <c r="BH95"/>
      <c r="BK95"/>
    </row>
    <row r="96" spans="59:63">
      <c r="BG96"/>
      <c r="BH96"/>
      <c r="BK96"/>
    </row>
    <row r="97" spans="59:63">
      <c r="BG97"/>
      <c r="BH97"/>
      <c r="BK97"/>
    </row>
    <row r="98" spans="59:63">
      <c r="BG98"/>
      <c r="BH98"/>
      <c r="BK98"/>
    </row>
    <row r="99" spans="59:63">
      <c r="BG99"/>
      <c r="BH99"/>
      <c r="BK99"/>
    </row>
    <row r="100" spans="59:63">
      <c r="BG100"/>
      <c r="BH100"/>
      <c r="BK100"/>
    </row>
    <row r="101" spans="59:63">
      <c r="BG101"/>
      <c r="BH101"/>
      <c r="BK101"/>
    </row>
    <row r="102" spans="59:63">
      <c r="BG102"/>
      <c r="BH102"/>
      <c r="BK102"/>
    </row>
    <row r="103" spans="59:63">
      <c r="BG103"/>
      <c r="BH103"/>
      <c r="BK103"/>
    </row>
    <row r="104" spans="59:63">
      <c r="BG104"/>
      <c r="BH104"/>
      <c r="BK104"/>
    </row>
    <row r="105" spans="59:63">
      <c r="BG105"/>
      <c r="BH105"/>
      <c r="BK105"/>
    </row>
    <row r="106" spans="59:63">
      <c r="BG106"/>
      <c r="BH106"/>
      <c r="BK106"/>
    </row>
    <row r="107" spans="59:63">
      <c r="BG107"/>
      <c r="BH107"/>
      <c r="BK107"/>
    </row>
    <row r="108" spans="59:63">
      <c r="BG108"/>
      <c r="BH108"/>
      <c r="BK108"/>
    </row>
    <row r="109" spans="59:63">
      <c r="BG109"/>
      <c r="BH109"/>
      <c r="BK109"/>
    </row>
    <row r="110" spans="59:63">
      <c r="BG110"/>
      <c r="BH110"/>
      <c r="BK110"/>
    </row>
    <row r="111" spans="59:63">
      <c r="BG111"/>
      <c r="BH111"/>
      <c r="BK111"/>
    </row>
    <row r="112" spans="59:63">
      <c r="BG112"/>
      <c r="BH112"/>
      <c r="BK112"/>
    </row>
    <row r="113" spans="59:63">
      <c r="BG113"/>
      <c r="BH113"/>
      <c r="BK113"/>
    </row>
    <row r="114" spans="59:63">
      <c r="BG114"/>
      <c r="BH114"/>
      <c r="BK114"/>
    </row>
    <row r="115" spans="59:63">
      <c r="BG115"/>
      <c r="BH115"/>
      <c r="BK115"/>
    </row>
    <row r="116" spans="59:63">
      <c r="BG116"/>
      <c r="BH116"/>
      <c r="BK116"/>
    </row>
    <row r="117" spans="59:63">
      <c r="BG117"/>
      <c r="BH117"/>
      <c r="BK117"/>
    </row>
    <row r="118" spans="59:63">
      <c r="BG118"/>
      <c r="BH118"/>
      <c r="BK118"/>
    </row>
    <row r="119" spans="59:63">
      <c r="BG119"/>
      <c r="BH119"/>
      <c r="BK119"/>
    </row>
    <row r="120" spans="59:63">
      <c r="BG120"/>
      <c r="BH120"/>
      <c r="BK120"/>
    </row>
    <row r="121" spans="59:63">
      <c r="BG121"/>
      <c r="BH121"/>
      <c r="BK121"/>
    </row>
    <row r="122" spans="59:63">
      <c r="BG122"/>
      <c r="BH122"/>
      <c r="BK122"/>
    </row>
    <row r="123" spans="59:63">
      <c r="BG123"/>
      <c r="BH123"/>
      <c r="BK123"/>
    </row>
    <row r="124" spans="59:63">
      <c r="BG124"/>
      <c r="BH124"/>
      <c r="BK124"/>
    </row>
    <row r="125" spans="59:63">
      <c r="BG125"/>
      <c r="BH125"/>
      <c r="BK125"/>
    </row>
    <row r="126" spans="59:63">
      <c r="BG126"/>
      <c r="BH126"/>
      <c r="BK126"/>
    </row>
    <row r="127" spans="59:63">
      <c r="BG127"/>
      <c r="BH127"/>
      <c r="BK127"/>
    </row>
    <row r="128" spans="59:63">
      <c r="BG128"/>
      <c r="BH128"/>
      <c r="BK128"/>
    </row>
    <row r="129" spans="59:63">
      <c r="BG129"/>
      <c r="BH129"/>
      <c r="BK129"/>
    </row>
    <row r="130" spans="59:63">
      <c r="BG130"/>
      <c r="BH130"/>
      <c r="BK130"/>
    </row>
    <row r="131" spans="59:63">
      <c r="BG131"/>
      <c r="BH131"/>
      <c r="BK131"/>
    </row>
    <row r="132" spans="59:63">
      <c r="BG132"/>
      <c r="BH132"/>
      <c r="BK132"/>
    </row>
    <row r="133" spans="59:63">
      <c r="BG133"/>
      <c r="BH133"/>
      <c r="BK133"/>
    </row>
    <row r="134" spans="59:63">
      <c r="BG134"/>
      <c r="BH134"/>
      <c r="BK134"/>
    </row>
    <row r="135" spans="59:63">
      <c r="BG135"/>
      <c r="BH135"/>
      <c r="BK135"/>
    </row>
    <row r="136" spans="59:63">
      <c r="BG136"/>
      <c r="BH136"/>
      <c r="BK136"/>
    </row>
    <row r="137" spans="59:63">
      <c r="BG137"/>
      <c r="BH137"/>
      <c r="BK137"/>
    </row>
    <row r="138" spans="59:63">
      <c r="BG138"/>
      <c r="BH138"/>
      <c r="BK138"/>
    </row>
    <row r="139" spans="59:63">
      <c r="BG139"/>
      <c r="BH139"/>
      <c r="BK139"/>
    </row>
    <row r="140" spans="59:63">
      <c r="BG140"/>
      <c r="BH140"/>
      <c r="BK140"/>
    </row>
    <row r="141" spans="59:63">
      <c r="BG141"/>
      <c r="BH141"/>
      <c r="BK141"/>
    </row>
    <row r="142" spans="59:63">
      <c r="BG142"/>
      <c r="BH142"/>
      <c r="BK142"/>
    </row>
    <row r="143" spans="59:63">
      <c r="BG143"/>
      <c r="BH143"/>
      <c r="BK143"/>
    </row>
    <row r="144" spans="59:63">
      <c r="BG144"/>
      <c r="BH144"/>
      <c r="BK144"/>
    </row>
    <row r="145" spans="59:63">
      <c r="BG145"/>
      <c r="BH145"/>
      <c r="BK145"/>
    </row>
    <row r="146" spans="59:63">
      <c r="BG146"/>
      <c r="BH146"/>
      <c r="BK146"/>
    </row>
    <row r="147" spans="59:63">
      <c r="BG147"/>
      <c r="BH147"/>
      <c r="BK147"/>
    </row>
    <row r="148" spans="59:63">
      <c r="BG148"/>
      <c r="BH148"/>
      <c r="BK148"/>
    </row>
    <row r="149" spans="59:63">
      <c r="BG149"/>
      <c r="BH149"/>
      <c r="BK149"/>
    </row>
    <row r="150" spans="59:63">
      <c r="BG150"/>
      <c r="BH150"/>
      <c r="BK150"/>
    </row>
    <row r="151" spans="59:63">
      <c r="BG151"/>
      <c r="BH151"/>
      <c r="BK151"/>
    </row>
    <row r="152" spans="59:63">
      <c r="BG152"/>
      <c r="BH152"/>
      <c r="BK152"/>
    </row>
    <row r="153" spans="59:63">
      <c r="BG153"/>
      <c r="BH153"/>
      <c r="BK153"/>
    </row>
    <row r="154" spans="59:63">
      <c r="BG154"/>
      <c r="BH154"/>
      <c r="BK154"/>
    </row>
    <row r="155" spans="59:63">
      <c r="BG155"/>
      <c r="BH155"/>
      <c r="BK155"/>
    </row>
    <row r="156" spans="59:63">
      <c r="BG156"/>
      <c r="BH156"/>
      <c r="BK156"/>
    </row>
    <row r="157" spans="59:63">
      <c r="BG157"/>
      <c r="BH157"/>
      <c r="BK157"/>
    </row>
    <row r="158" spans="59:63">
      <c r="BG158"/>
      <c r="BH158"/>
      <c r="BK158"/>
    </row>
    <row r="159" spans="59:63">
      <c r="BG159"/>
      <c r="BH159"/>
      <c r="BK159"/>
    </row>
    <row r="160" spans="59:63">
      <c r="BG160"/>
      <c r="BH160"/>
      <c r="BK160"/>
    </row>
    <row r="161" spans="59:63">
      <c r="BG161"/>
      <c r="BH161"/>
      <c r="BK161"/>
    </row>
    <row r="162" spans="59:63">
      <c r="BG162"/>
      <c r="BH162"/>
      <c r="BK162"/>
    </row>
    <row r="163" spans="59:63">
      <c r="BG163"/>
      <c r="BH163"/>
      <c r="BK163"/>
    </row>
    <row r="164" spans="59:63">
      <c r="BG164"/>
      <c r="BH164"/>
      <c r="BK164"/>
    </row>
    <row r="165" spans="59:63">
      <c r="BG165"/>
      <c r="BH165"/>
      <c r="BK165"/>
    </row>
    <row r="166" spans="59:63">
      <c r="BG166"/>
      <c r="BH166"/>
      <c r="BK166"/>
    </row>
    <row r="167" spans="59:63">
      <c r="BG167"/>
      <c r="BH167"/>
      <c r="BK167"/>
    </row>
    <row r="168" spans="59:63">
      <c r="BG168"/>
      <c r="BH168"/>
      <c r="BK168"/>
    </row>
    <row r="169" spans="59:63">
      <c r="BG169"/>
      <c r="BH169"/>
      <c r="BK169"/>
    </row>
    <row r="170" spans="59:63">
      <c r="BG170"/>
      <c r="BH170"/>
      <c r="BK170"/>
    </row>
    <row r="171" spans="59:63">
      <c r="BG171"/>
      <c r="BH171"/>
      <c r="BK171"/>
    </row>
    <row r="172" spans="59:63">
      <c r="BG172"/>
      <c r="BH172"/>
      <c r="BK172"/>
    </row>
    <row r="173" spans="59:63">
      <c r="BG173"/>
      <c r="BH173"/>
      <c r="BK173"/>
    </row>
    <row r="174" spans="59:63">
      <c r="BG174"/>
      <c r="BH174"/>
      <c r="BK174"/>
    </row>
    <row r="175" spans="59:63">
      <c r="BG175"/>
      <c r="BH175"/>
      <c r="BK175"/>
    </row>
    <row r="176" spans="59:63">
      <c r="BG176"/>
      <c r="BH176"/>
      <c r="BK176"/>
    </row>
    <row r="177" spans="59:63">
      <c r="BG177"/>
      <c r="BH177"/>
      <c r="BK177"/>
    </row>
    <row r="178" spans="59:63">
      <c r="BG178"/>
      <c r="BH178"/>
      <c r="BK178"/>
    </row>
    <row r="179" spans="59:63">
      <c r="BG179"/>
      <c r="BH179"/>
      <c r="BK179"/>
    </row>
    <row r="180" spans="59:63">
      <c r="BG180"/>
      <c r="BH180"/>
      <c r="BK180"/>
    </row>
    <row r="181" spans="59:63">
      <c r="BG181"/>
      <c r="BH181"/>
      <c r="BK181"/>
    </row>
    <row r="182" spans="59:63">
      <c r="BG182"/>
      <c r="BH182"/>
      <c r="BK182"/>
    </row>
    <row r="183" spans="59:63">
      <c r="BG183"/>
      <c r="BH183"/>
      <c r="BK183"/>
    </row>
    <row r="184" spans="59:63">
      <c r="BG184"/>
      <c r="BH184"/>
      <c r="BK184"/>
    </row>
    <row r="185" spans="59:63">
      <c r="BG185"/>
      <c r="BH185"/>
      <c r="BK185"/>
    </row>
    <row r="186" spans="59:63">
      <c r="BG186"/>
      <c r="BH186"/>
      <c r="BK186"/>
    </row>
    <row r="187" spans="59:63">
      <c r="BG187"/>
      <c r="BH187"/>
      <c r="BK187"/>
    </row>
    <row r="188" spans="59:63">
      <c r="BG188"/>
      <c r="BH188"/>
      <c r="BK188"/>
    </row>
    <row r="189" spans="59:63">
      <c r="BG189"/>
      <c r="BH189"/>
      <c r="BK189"/>
    </row>
    <row r="190" spans="59:63">
      <c r="BG190"/>
      <c r="BH190"/>
      <c r="BK190"/>
    </row>
    <row r="191" spans="59:63">
      <c r="BG191"/>
      <c r="BH191"/>
      <c r="BK191"/>
    </row>
  </sheetData>
  <mergeCells count="377">
    <mergeCell ref="BE60:BE64"/>
    <mergeCell ref="BE41:BE45"/>
    <mergeCell ref="BE46:BE50"/>
    <mergeCell ref="BE51:BE55"/>
    <mergeCell ref="X21:X22"/>
    <mergeCell ref="AL28:AN28"/>
    <mergeCell ref="AL32:AN32"/>
    <mergeCell ref="AL31:AN31"/>
    <mergeCell ref="AL33:AN33"/>
    <mergeCell ref="AL36:AN36"/>
    <mergeCell ref="B37:AQ37"/>
    <mergeCell ref="D38:F38"/>
    <mergeCell ref="H38:J38"/>
    <mergeCell ref="L38:S38"/>
    <mergeCell ref="U38:V38"/>
    <mergeCell ref="W38:X38"/>
    <mergeCell ref="Z38:AG38"/>
    <mergeCell ref="AH38:AJ38"/>
    <mergeCell ref="AL38:AN38"/>
    <mergeCell ref="D36:F36"/>
    <mergeCell ref="B23:K23"/>
    <mergeCell ref="AH23:AQ23"/>
    <mergeCell ref="D24:G25"/>
    <mergeCell ref="H24:K25"/>
    <mergeCell ref="A1:L1"/>
    <mergeCell ref="A7:AR7"/>
    <mergeCell ref="A9:AR9"/>
    <mergeCell ref="D11:H12"/>
    <mergeCell ref="Q11:X12"/>
    <mergeCell ref="AA11:AH12"/>
    <mergeCell ref="AJ11:AQ11"/>
    <mergeCell ref="AJ12:AQ12"/>
    <mergeCell ref="B13:C13"/>
    <mergeCell ref="D13:S15"/>
    <mergeCell ref="AH13:AH15"/>
    <mergeCell ref="B14:C14"/>
    <mergeCell ref="W14:Y14"/>
    <mergeCell ref="T13:V14"/>
    <mergeCell ref="AO14:AP14"/>
    <mergeCell ref="B15:C15"/>
    <mergeCell ref="AD15:AF15"/>
    <mergeCell ref="B16:C16"/>
    <mergeCell ref="E17:P17"/>
    <mergeCell ref="W17:X17"/>
    <mergeCell ref="Z17:AD17"/>
    <mergeCell ref="AF17:AJ17"/>
    <mergeCell ref="AL17:AP17"/>
    <mergeCell ref="X19:X20"/>
    <mergeCell ref="Y19:Z22"/>
    <mergeCell ref="V21:W22"/>
    <mergeCell ref="B19:E19"/>
    <mergeCell ref="F19:G19"/>
    <mergeCell ref="AA19:AD19"/>
    <mergeCell ref="AE19:AF19"/>
    <mergeCell ref="AN19:AP19"/>
    <mergeCell ref="V19:W20"/>
    <mergeCell ref="W16:X16"/>
    <mergeCell ref="Z16:AA16"/>
    <mergeCell ref="AF16:AG16"/>
    <mergeCell ref="AL16:AP16"/>
    <mergeCell ref="L24:S24"/>
    <mergeCell ref="V24:W24"/>
    <mergeCell ref="B18:C18"/>
    <mergeCell ref="W18:X18"/>
    <mergeCell ref="AF18:AJ18"/>
    <mergeCell ref="C20:Q21"/>
    <mergeCell ref="AA20:AA21"/>
    <mergeCell ref="AB20:AP21"/>
    <mergeCell ref="U21:U22"/>
    <mergeCell ref="O19:Q19"/>
    <mergeCell ref="S19:T22"/>
    <mergeCell ref="U19:U20"/>
    <mergeCell ref="Z24:AG24"/>
    <mergeCell ref="AH24:AK25"/>
    <mergeCell ref="AL24:AO25"/>
    <mergeCell ref="D28:F28"/>
    <mergeCell ref="H28:J28"/>
    <mergeCell ref="L28:S28"/>
    <mergeCell ref="Z28:AG28"/>
    <mergeCell ref="AH28:AJ28"/>
    <mergeCell ref="AL26:AN26"/>
    <mergeCell ref="D27:F27"/>
    <mergeCell ref="H27:J27"/>
    <mergeCell ref="L27:S27"/>
    <mergeCell ref="Z27:AG27"/>
    <mergeCell ref="AH27:AJ27"/>
    <mergeCell ref="AL27:AN27"/>
    <mergeCell ref="D26:F26"/>
    <mergeCell ref="H26:J26"/>
    <mergeCell ref="L26:S26"/>
    <mergeCell ref="V26:W26"/>
    <mergeCell ref="Z26:AG26"/>
    <mergeCell ref="AH26:AJ26"/>
    <mergeCell ref="AL29:AN29"/>
    <mergeCell ref="D30:F30"/>
    <mergeCell ref="H30:J30"/>
    <mergeCell ref="L30:S30"/>
    <mergeCell ref="Z30:AG30"/>
    <mergeCell ref="AH30:AJ30"/>
    <mergeCell ref="AL30:AN30"/>
    <mergeCell ref="D29:F29"/>
    <mergeCell ref="H29:J29"/>
    <mergeCell ref="L29:S29"/>
    <mergeCell ref="V29:W29"/>
    <mergeCell ref="Z29:AG29"/>
    <mergeCell ref="AH29:AJ29"/>
    <mergeCell ref="D33:F33"/>
    <mergeCell ref="H33:J33"/>
    <mergeCell ref="L33:S33"/>
    <mergeCell ref="Z33:AG33"/>
    <mergeCell ref="AH33:AJ33"/>
    <mergeCell ref="D31:F31"/>
    <mergeCell ref="H31:J31"/>
    <mergeCell ref="L31:S31"/>
    <mergeCell ref="Z31:AG31"/>
    <mergeCell ref="AH31:AJ31"/>
    <mergeCell ref="D32:F32"/>
    <mergeCell ref="H32:J32"/>
    <mergeCell ref="L32:S32"/>
    <mergeCell ref="V32:W32"/>
    <mergeCell ref="Z32:AG32"/>
    <mergeCell ref="AH32:AJ32"/>
    <mergeCell ref="D35:F35"/>
    <mergeCell ref="H35:J35"/>
    <mergeCell ref="L35:S35"/>
    <mergeCell ref="Z35:AG35"/>
    <mergeCell ref="AH35:AJ35"/>
    <mergeCell ref="AL35:AN35"/>
    <mergeCell ref="D34:F34"/>
    <mergeCell ref="H34:J34"/>
    <mergeCell ref="L34:S34"/>
    <mergeCell ref="Z34:AG34"/>
    <mergeCell ref="AH34:AJ34"/>
    <mergeCell ref="AL34:AN34"/>
    <mergeCell ref="H36:J36"/>
    <mergeCell ref="L36:S36"/>
    <mergeCell ref="V36:W36"/>
    <mergeCell ref="Z36:AG36"/>
    <mergeCell ref="AH36:AJ36"/>
    <mergeCell ref="D39:F39"/>
    <mergeCell ref="H39:J39"/>
    <mergeCell ref="L39:S39"/>
    <mergeCell ref="U39:V39"/>
    <mergeCell ref="W39:X39"/>
    <mergeCell ref="Z39:AG39"/>
    <mergeCell ref="AH39:AJ39"/>
    <mergeCell ref="AL39:AN39"/>
    <mergeCell ref="D40:F40"/>
    <mergeCell ref="H40:J40"/>
    <mergeCell ref="L40:S40"/>
    <mergeCell ref="U40:V40"/>
    <mergeCell ref="W40:X40"/>
    <mergeCell ref="Z40:AG40"/>
    <mergeCell ref="AH40:AJ40"/>
    <mergeCell ref="AL40:AN40"/>
    <mergeCell ref="D41:F41"/>
    <mergeCell ref="H41:J41"/>
    <mergeCell ref="L41:S41"/>
    <mergeCell ref="U41:V41"/>
    <mergeCell ref="W41:X41"/>
    <mergeCell ref="Z41:AG41"/>
    <mergeCell ref="AH41:AJ41"/>
    <mergeCell ref="AL41:AN41"/>
    <mergeCell ref="D42:F42"/>
    <mergeCell ref="H42:J42"/>
    <mergeCell ref="L42:S42"/>
    <mergeCell ref="U42:V42"/>
    <mergeCell ref="W42:X42"/>
    <mergeCell ref="Z42:AG42"/>
    <mergeCell ref="AH42:AJ42"/>
    <mergeCell ref="AL42:AN42"/>
    <mergeCell ref="D43:F43"/>
    <mergeCell ref="H43:J43"/>
    <mergeCell ref="L43:S43"/>
    <mergeCell ref="U43:V43"/>
    <mergeCell ref="W43:X43"/>
    <mergeCell ref="Z43:AG43"/>
    <mergeCell ref="AH43:AJ43"/>
    <mergeCell ref="AL43:AN43"/>
    <mergeCell ref="D44:F44"/>
    <mergeCell ref="H44:J44"/>
    <mergeCell ref="L44:S44"/>
    <mergeCell ref="U44:V44"/>
    <mergeCell ref="W44:X44"/>
    <mergeCell ref="Z44:AG44"/>
    <mergeCell ref="AH44:AJ44"/>
    <mergeCell ref="AL44:AN44"/>
    <mergeCell ref="AH47:AK47"/>
    <mergeCell ref="AL47:AO47"/>
    <mergeCell ref="D45:F45"/>
    <mergeCell ref="H45:J45"/>
    <mergeCell ref="L45:S45"/>
    <mergeCell ref="U45:V45"/>
    <mergeCell ref="W45:X45"/>
    <mergeCell ref="Z45:AG45"/>
    <mergeCell ref="AH45:AJ45"/>
    <mergeCell ref="AL45:AN45"/>
    <mergeCell ref="D46:F46"/>
    <mergeCell ref="H46:J46"/>
    <mergeCell ref="L46:S46"/>
    <mergeCell ref="U46:V46"/>
    <mergeCell ref="W46:X46"/>
    <mergeCell ref="Z46:AG46"/>
    <mergeCell ref="AH46:AJ46"/>
    <mergeCell ref="AL46:AN46"/>
    <mergeCell ref="Y48:Z48"/>
    <mergeCell ref="D47:G47"/>
    <mergeCell ref="H47:K47"/>
    <mergeCell ref="L47:N47"/>
    <mergeCell ref="O47:S47"/>
    <mergeCell ref="U47:X47"/>
    <mergeCell ref="Z47:AD47"/>
    <mergeCell ref="AA48:AB48"/>
    <mergeCell ref="AC48:AE48"/>
    <mergeCell ref="AE47:AG47"/>
    <mergeCell ref="AF48:AG48"/>
    <mergeCell ref="AH48:AI48"/>
    <mergeCell ref="AK48:AO48"/>
    <mergeCell ref="AP48:AQ48"/>
    <mergeCell ref="B49:C49"/>
    <mergeCell ref="G49:K49"/>
    <mergeCell ref="L49:M49"/>
    <mergeCell ref="N49:P49"/>
    <mergeCell ref="Q49:R49"/>
    <mergeCell ref="S49:T49"/>
    <mergeCell ref="U49:X49"/>
    <mergeCell ref="Y49:Z49"/>
    <mergeCell ref="AA49:AB49"/>
    <mergeCell ref="AC49:AE49"/>
    <mergeCell ref="AF49:AG49"/>
    <mergeCell ref="AK49:AO49"/>
    <mergeCell ref="AP49:AQ49"/>
    <mergeCell ref="B48:C48"/>
    <mergeCell ref="D48:E48"/>
    <mergeCell ref="G48:K48"/>
    <mergeCell ref="L48:M48"/>
    <mergeCell ref="N48:P48"/>
    <mergeCell ref="Q48:R48"/>
    <mergeCell ref="S48:T48"/>
    <mergeCell ref="U48:X48"/>
    <mergeCell ref="AF50:AG50"/>
    <mergeCell ref="AK50:AO50"/>
    <mergeCell ref="AP50:AQ50"/>
    <mergeCell ref="B51:C51"/>
    <mergeCell ref="G51:K51"/>
    <mergeCell ref="L51:M51"/>
    <mergeCell ref="N51:P51"/>
    <mergeCell ref="Q51:R51"/>
    <mergeCell ref="S51:T51"/>
    <mergeCell ref="U51:X51"/>
    <mergeCell ref="Y51:Z51"/>
    <mergeCell ref="AA51:AB51"/>
    <mergeCell ref="AC51:AE51"/>
    <mergeCell ref="AF51:AG51"/>
    <mergeCell ref="AK51:AO51"/>
    <mergeCell ref="AP51:AQ51"/>
    <mergeCell ref="B50:C50"/>
    <mergeCell ref="G50:K50"/>
    <mergeCell ref="L50:M50"/>
    <mergeCell ref="N50:P50"/>
    <mergeCell ref="Q50:R50"/>
    <mergeCell ref="S50:T50"/>
    <mergeCell ref="U50:X50"/>
    <mergeCell ref="Y50:Z50"/>
    <mergeCell ref="B53:C53"/>
    <mergeCell ref="G53:K53"/>
    <mergeCell ref="L53:M53"/>
    <mergeCell ref="N53:P53"/>
    <mergeCell ref="Q53:R53"/>
    <mergeCell ref="S53:T53"/>
    <mergeCell ref="U53:X53"/>
    <mergeCell ref="Y53:Z53"/>
    <mergeCell ref="AC50:AE50"/>
    <mergeCell ref="AA50:AB50"/>
    <mergeCell ref="B52:C52"/>
    <mergeCell ref="G52:K52"/>
    <mergeCell ref="L52:M52"/>
    <mergeCell ref="N52:P52"/>
    <mergeCell ref="Q52:R52"/>
    <mergeCell ref="S52:T52"/>
    <mergeCell ref="U52:X52"/>
    <mergeCell ref="Y52:Z52"/>
    <mergeCell ref="AA52:AB52"/>
    <mergeCell ref="D54:E54"/>
    <mergeCell ref="F54:J54"/>
    <mergeCell ref="K54:M54"/>
    <mergeCell ref="N54:S54"/>
    <mergeCell ref="F55:J55"/>
    <mergeCell ref="K55:M55"/>
    <mergeCell ref="N55:P55"/>
    <mergeCell ref="Q55:S55"/>
    <mergeCell ref="T55:AQ55"/>
    <mergeCell ref="B58:C58"/>
    <mergeCell ref="F58:J58"/>
    <mergeCell ref="K58:M58"/>
    <mergeCell ref="N58:P58"/>
    <mergeCell ref="Q58:S58"/>
    <mergeCell ref="B56:C56"/>
    <mergeCell ref="F56:J56"/>
    <mergeCell ref="K56:M56"/>
    <mergeCell ref="N56:P56"/>
    <mergeCell ref="Q56:S56"/>
    <mergeCell ref="F57:J57"/>
    <mergeCell ref="K57:M57"/>
    <mergeCell ref="N57:P57"/>
    <mergeCell ref="Q57:S57"/>
    <mergeCell ref="B62:C62"/>
    <mergeCell ref="F62:J62"/>
    <mergeCell ref="K62:M62"/>
    <mergeCell ref="N62:P62"/>
    <mergeCell ref="Q62:S62"/>
    <mergeCell ref="B60:C60"/>
    <mergeCell ref="F60:J60"/>
    <mergeCell ref="K60:M60"/>
    <mergeCell ref="N60:P60"/>
    <mergeCell ref="Q60:S60"/>
    <mergeCell ref="T59:AQ59"/>
    <mergeCell ref="AC52:AE52"/>
    <mergeCell ref="AF52:AG52"/>
    <mergeCell ref="AK52:AO52"/>
    <mergeCell ref="AP52:AQ52"/>
    <mergeCell ref="AC53:AE53"/>
    <mergeCell ref="F64:J64"/>
    <mergeCell ref="K64:M64"/>
    <mergeCell ref="N64:P64"/>
    <mergeCell ref="Q64:S64"/>
    <mergeCell ref="T64:AQ64"/>
    <mergeCell ref="T58:AQ58"/>
    <mergeCell ref="T56:AQ56"/>
    <mergeCell ref="T57:AQ57"/>
    <mergeCell ref="AF53:AG53"/>
    <mergeCell ref="AK53:AO53"/>
    <mergeCell ref="AP53:AQ53"/>
    <mergeCell ref="T54:AQ54"/>
    <mergeCell ref="AA53:AB53"/>
    <mergeCell ref="BI3:BI4"/>
    <mergeCell ref="BJ3:BJ4"/>
    <mergeCell ref="BK3:BK4"/>
    <mergeCell ref="BL3:BL4"/>
    <mergeCell ref="BM3:BM4"/>
    <mergeCell ref="BN3:BN4"/>
    <mergeCell ref="AX27:AY27"/>
    <mergeCell ref="BA27:BB27"/>
    <mergeCell ref="F63:J63"/>
    <mergeCell ref="K63:M63"/>
    <mergeCell ref="N63:P63"/>
    <mergeCell ref="Q63:S63"/>
    <mergeCell ref="T63:AQ63"/>
    <mergeCell ref="T62:AQ62"/>
    <mergeCell ref="T60:AQ60"/>
    <mergeCell ref="F61:J61"/>
    <mergeCell ref="K61:M61"/>
    <mergeCell ref="N61:P61"/>
    <mergeCell ref="Q61:S61"/>
    <mergeCell ref="T61:AQ61"/>
    <mergeCell ref="F59:J59"/>
    <mergeCell ref="K59:M59"/>
    <mergeCell ref="N59:P59"/>
    <mergeCell ref="Q59:S59"/>
    <mergeCell ref="BE26:BE30"/>
    <mergeCell ref="BE31:BE35"/>
    <mergeCell ref="BE36:BE40"/>
    <mergeCell ref="BF3:BF4"/>
    <mergeCell ref="BG3:BG4"/>
    <mergeCell ref="BH3:BH4"/>
    <mergeCell ref="BF9:BF10"/>
    <mergeCell ref="BG9:BG10"/>
    <mergeCell ref="BH9:BH10"/>
    <mergeCell ref="BI9:BI10"/>
    <mergeCell ref="BJ9:BJ10"/>
    <mergeCell ref="BK9:BK10"/>
    <mergeCell ref="BL9:BL10"/>
    <mergeCell ref="BM9:BM10"/>
    <mergeCell ref="BN9:BN10"/>
    <mergeCell ref="BE11:BE15"/>
    <mergeCell ref="BE16:BE20"/>
    <mergeCell ref="BE21:BE25"/>
  </mergeCells>
  <phoneticPr fontId="3"/>
  <conditionalFormatting sqref="F19:G19 AE19:AF19">
    <cfRule type="containsBlanks" dxfId="1" priority="2" stopIfTrue="1">
      <formula>LEN(TRIM(F19))=0</formula>
    </cfRule>
  </conditionalFormatting>
  <dataValidations count="3">
    <dataValidation type="list" allowBlank="1" showInputMessage="1" showErrorMessage="1" sqref="AE19 BA26 AX26 F19">
      <formula1>"0,101,102,103,104,105,106,107,108,109,110,201,202,203,204,205,206,207,208,209,210"</formula1>
    </dataValidation>
    <dataValidation type="list" allowBlank="1" showInputMessage="1" sqref="B49:C53 AF49:AG53">
      <formula1>"　,警,退"</formula1>
    </dataValidation>
    <dataValidation type="list" allowBlank="1" showInputMessage="1" sqref="L49:M53 AP49:AQ53">
      <formula1>"　,反,ラ,異,繰,遅,距,入,去,　,不正,乱暴,つば,阻止(手),阻止(他),暴言,警告２"</formula1>
    </dataValidation>
  </dataValidations>
  <printOptions horizontalCentered="1" verticalCentered="1"/>
  <pageMargins left="0.39370078740157483" right="0.11811023622047245" top="0.39370078740157483" bottom="0.39370078740157483" header="0" footer="0.19685039370078741"/>
  <pageSetup paperSize="9" scale="60" orientation="landscape" horizontalDpi="360" verticalDpi="360"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FFFF00"/>
  </sheetPr>
  <dimension ref="B2:BS122"/>
  <sheetViews>
    <sheetView tabSelected="1" zoomScaleSheetLayoutView="85" workbookViewId="0">
      <selection activeCell="AN10" sqref="AN10"/>
    </sheetView>
  </sheetViews>
  <sheetFormatPr defaultColWidth="11" defaultRowHeight="13.5"/>
  <cols>
    <col min="1" max="1" width="1.875" customWidth="1"/>
    <col min="2" max="2" width="1.375" customWidth="1"/>
    <col min="3" max="46" width="2.125" customWidth="1"/>
    <col min="47" max="47" width="1.625" customWidth="1"/>
    <col min="48" max="49" width="8.625" hidden="1" customWidth="1"/>
    <col min="50" max="50" width="1.5" customWidth="1"/>
    <col min="51" max="51" width="3.125" customWidth="1"/>
    <col min="52" max="52" width="6.125" customWidth="1"/>
    <col min="53" max="53" width="12.875" customWidth="1"/>
    <col min="54" max="54" width="3" customWidth="1"/>
    <col min="55" max="55" width="6.125" customWidth="1"/>
    <col min="56" max="56" width="12.875" customWidth="1"/>
    <col min="57" max="57" width="2.875" customWidth="1"/>
    <col min="58" max="58" width="8.875" customWidth="1"/>
    <col min="59" max="60" width="3.375" customWidth="1"/>
    <col min="61" max="61" width="3.5" style="178" bestFit="1" customWidth="1"/>
    <col min="62" max="62" width="5.625" style="178" bestFit="1" customWidth="1"/>
    <col min="63" max="63" width="14.875" customWidth="1"/>
    <col min="64" max="64" width="3.375" bestFit="1" customWidth="1"/>
    <col min="65" max="65" width="4.5" style="178" bestFit="1" customWidth="1"/>
    <col min="66" max="66" width="13.875" customWidth="1"/>
    <col min="67" max="67" width="20.375" bestFit="1" customWidth="1"/>
    <col min="68" max="68" width="7.625" customWidth="1"/>
    <col min="69" max="69" width="8.875" customWidth="1"/>
    <col min="70" max="70" width="9" customWidth="1"/>
    <col min="71" max="241" width="8.875" customWidth="1"/>
  </cols>
  <sheetData>
    <row r="2" spans="3:67">
      <c r="C2" s="573" t="s">
        <v>210</v>
      </c>
      <c r="D2" s="574"/>
      <c r="E2" s="574"/>
      <c r="F2" s="574"/>
      <c r="G2" s="574"/>
      <c r="H2" s="574"/>
      <c r="I2" s="574"/>
      <c r="J2" s="574"/>
      <c r="K2" s="574"/>
      <c r="L2" s="575"/>
      <c r="M2" s="346"/>
      <c r="N2" s="346"/>
      <c r="O2" s="346"/>
      <c r="P2" s="346"/>
      <c r="Q2" s="346"/>
      <c r="R2" s="346"/>
      <c r="S2" s="346"/>
      <c r="T2" s="346"/>
      <c r="U2" s="346"/>
      <c r="V2" s="346"/>
      <c r="W2" s="346"/>
      <c r="X2" s="346"/>
      <c r="Y2" s="346"/>
      <c r="Z2" s="346"/>
      <c r="AA2" s="346"/>
      <c r="AB2" s="346"/>
      <c r="AC2" s="346"/>
      <c r="AD2" s="346"/>
      <c r="AE2" s="346"/>
      <c r="AF2" s="3"/>
      <c r="AG2" s="3"/>
      <c r="AH2" s="3"/>
      <c r="AI2" s="3"/>
      <c r="AJ2" s="3"/>
      <c r="AK2" s="3"/>
      <c r="AL2" s="3"/>
      <c r="AM2" s="3"/>
      <c r="AN2" s="3"/>
      <c r="AO2" s="3"/>
      <c r="AP2" s="3"/>
      <c r="AQ2" s="3"/>
      <c r="AR2" s="3"/>
      <c r="AT2" s="3"/>
    </row>
    <row r="3" spans="3:67" ht="6.75" customHeight="1">
      <c r="C3" s="577" t="s">
        <v>214</v>
      </c>
      <c r="D3" s="578"/>
      <c r="E3" s="576" t="s">
        <v>214</v>
      </c>
      <c r="F3" s="576"/>
      <c r="G3" s="576"/>
      <c r="H3" s="576"/>
      <c r="I3" s="347"/>
      <c r="J3" s="348"/>
      <c r="K3" s="348"/>
      <c r="L3" s="348"/>
      <c r="M3" s="348"/>
      <c r="N3" s="348"/>
      <c r="O3" s="348"/>
      <c r="P3" s="348"/>
      <c r="Q3" s="348"/>
      <c r="R3" s="348"/>
      <c r="S3" s="348"/>
      <c r="T3" s="348"/>
      <c r="U3" s="348"/>
      <c r="V3" s="348"/>
      <c r="W3" s="348"/>
      <c r="X3" s="348"/>
      <c r="Y3" s="348"/>
      <c r="Z3" s="348"/>
      <c r="AA3" s="348"/>
      <c r="AB3" s="348"/>
      <c r="AC3" s="348"/>
      <c r="AD3" s="348"/>
      <c r="AE3" s="348"/>
      <c r="AF3" s="232"/>
      <c r="AG3" s="232"/>
      <c r="AH3" s="232"/>
      <c r="AI3" s="232"/>
      <c r="AJ3" s="232"/>
      <c r="AK3" s="232"/>
      <c r="AL3" s="232"/>
      <c r="AM3" s="232"/>
      <c r="AN3" s="232"/>
      <c r="AO3" s="232"/>
      <c r="AP3" s="232"/>
      <c r="AQ3" s="232"/>
      <c r="AR3" s="232"/>
      <c r="AS3" s="232"/>
      <c r="AT3" s="233"/>
      <c r="AV3" s="3"/>
      <c r="BI3"/>
      <c r="BJ3"/>
      <c r="BK3" s="178"/>
      <c r="BL3" s="178"/>
      <c r="BM3"/>
      <c r="BO3" s="178"/>
    </row>
    <row r="4" spans="3:67">
      <c r="C4" s="579"/>
      <c r="D4" s="580"/>
      <c r="E4" s="576"/>
      <c r="F4" s="576"/>
      <c r="G4" s="576"/>
      <c r="H4" s="576"/>
      <c r="I4" s="349"/>
      <c r="J4" s="350"/>
      <c r="K4" s="351" t="s">
        <v>211</v>
      </c>
      <c r="L4" s="351"/>
      <c r="M4" s="351"/>
      <c r="N4" s="351"/>
      <c r="O4" s="351"/>
      <c r="P4" s="428"/>
      <c r="Q4" s="351" t="s">
        <v>253</v>
      </c>
      <c r="R4" s="427" t="s">
        <v>254</v>
      </c>
      <c r="S4" s="427"/>
      <c r="T4" s="427"/>
      <c r="U4" s="427"/>
      <c r="V4" s="427"/>
      <c r="W4" s="427"/>
      <c r="X4" s="427"/>
      <c r="Y4" s="427"/>
      <c r="Z4" s="427"/>
      <c r="AA4" s="427"/>
      <c r="AB4" s="427"/>
      <c r="AC4" s="427"/>
      <c r="AD4" s="427"/>
      <c r="AE4" s="427"/>
      <c r="AF4" s="426" t="s">
        <v>256</v>
      </c>
      <c r="AG4" s="234" t="s">
        <v>255</v>
      </c>
      <c r="AH4" s="234"/>
      <c r="AL4" s="234"/>
      <c r="AM4" s="234"/>
      <c r="AN4" s="234"/>
      <c r="AO4" s="234"/>
      <c r="AP4" s="234"/>
      <c r="AQ4" s="234"/>
      <c r="AR4" s="234"/>
      <c r="AS4" s="234"/>
      <c r="AT4" s="235"/>
      <c r="AV4" s="3"/>
      <c r="BI4"/>
      <c r="BJ4"/>
      <c r="BK4" s="178"/>
      <c r="BL4" s="178"/>
      <c r="BM4"/>
      <c r="BO4" s="178"/>
    </row>
    <row r="5" spans="3:67" ht="6.75" customHeight="1">
      <c r="C5" s="579"/>
      <c r="D5" s="580"/>
      <c r="E5" s="576"/>
      <c r="F5" s="576"/>
      <c r="G5" s="576"/>
      <c r="H5" s="576"/>
      <c r="I5" s="352"/>
      <c r="J5" s="353"/>
      <c r="K5" s="353"/>
      <c r="L5" s="353"/>
      <c r="M5" s="353"/>
      <c r="N5" s="353"/>
      <c r="O5" s="353"/>
      <c r="P5" s="353"/>
      <c r="Q5" s="353"/>
      <c r="R5" s="353"/>
      <c r="S5" s="353"/>
      <c r="T5" s="353"/>
      <c r="U5" s="353"/>
      <c r="V5" s="353"/>
      <c r="W5" s="353"/>
      <c r="X5" s="353"/>
      <c r="Y5" s="353"/>
      <c r="Z5" s="353"/>
      <c r="AA5" s="353"/>
      <c r="AB5" s="353"/>
      <c r="AC5" s="353"/>
      <c r="AD5" s="353"/>
      <c r="AE5" s="353"/>
      <c r="AF5" s="236"/>
      <c r="AG5" s="236"/>
      <c r="AH5" s="236"/>
      <c r="AI5" s="236"/>
      <c r="AJ5" s="236"/>
      <c r="AK5" s="236"/>
      <c r="AL5" s="236"/>
      <c r="AM5" s="236"/>
      <c r="AN5" s="236"/>
      <c r="AO5" s="236"/>
      <c r="AP5" s="236"/>
      <c r="AQ5" s="236"/>
      <c r="AR5" s="236"/>
      <c r="AS5" s="236"/>
      <c r="AT5" s="237"/>
      <c r="AV5" s="3"/>
      <c r="BI5"/>
      <c r="BJ5"/>
      <c r="BK5" s="178"/>
      <c r="BL5" s="178"/>
      <c r="BM5"/>
      <c r="BO5" s="178"/>
    </row>
    <row r="6" spans="3:67" ht="6.75" customHeight="1">
      <c r="C6" s="579"/>
      <c r="D6" s="580"/>
      <c r="E6" s="583" t="s">
        <v>217</v>
      </c>
      <c r="F6" s="584"/>
      <c r="G6" s="584"/>
      <c r="H6" s="585"/>
      <c r="I6" s="347"/>
      <c r="J6" s="348"/>
      <c r="K6" s="348"/>
      <c r="L6" s="348"/>
      <c r="M6" s="348"/>
      <c r="N6" s="348"/>
      <c r="O6" s="348"/>
      <c r="P6" s="348"/>
      <c r="Q6" s="348"/>
      <c r="R6" s="348"/>
      <c r="S6" s="348"/>
      <c r="T6" s="348"/>
      <c r="U6" s="348"/>
      <c r="V6" s="348"/>
      <c r="W6" s="348"/>
      <c r="X6" s="348"/>
      <c r="Y6" s="348"/>
      <c r="Z6" s="348"/>
      <c r="AA6" s="348"/>
      <c r="AB6" s="348"/>
      <c r="AC6" s="348"/>
      <c r="AD6" s="348"/>
      <c r="AE6" s="348"/>
      <c r="AF6" s="232"/>
      <c r="AG6" s="232"/>
      <c r="AH6" s="232"/>
      <c r="AI6" s="232"/>
      <c r="AJ6" s="232"/>
      <c r="AK6" s="232"/>
      <c r="AL6" s="232"/>
      <c r="AM6" s="232"/>
      <c r="AN6" s="232"/>
      <c r="AO6" s="232"/>
      <c r="AP6" s="232"/>
      <c r="AQ6" s="232"/>
      <c r="AR6" s="232"/>
      <c r="AS6" s="232"/>
      <c r="AT6" s="233"/>
      <c r="BI6"/>
      <c r="BJ6"/>
      <c r="BK6" s="178"/>
      <c r="BL6" s="178"/>
      <c r="BM6"/>
      <c r="BO6" s="178"/>
    </row>
    <row r="7" spans="3:67" ht="12.75" customHeight="1">
      <c r="C7" s="579"/>
      <c r="D7" s="580"/>
      <c r="E7" s="586"/>
      <c r="F7" s="587"/>
      <c r="G7" s="587"/>
      <c r="H7" s="588"/>
      <c r="I7" s="349"/>
      <c r="J7" s="354"/>
      <c r="K7" s="355" t="s">
        <v>221</v>
      </c>
      <c r="L7" s="351"/>
      <c r="M7" s="351"/>
      <c r="N7" s="351"/>
      <c r="O7" s="351"/>
      <c r="P7" s="351"/>
      <c r="Q7" s="351"/>
      <c r="R7" s="351"/>
      <c r="S7" s="351"/>
      <c r="T7" s="351"/>
      <c r="U7" s="351"/>
      <c r="V7" s="351"/>
      <c r="W7" s="351"/>
      <c r="X7" s="351"/>
      <c r="Y7" s="351"/>
      <c r="Z7" s="351"/>
      <c r="AA7" s="351"/>
      <c r="AB7" s="351"/>
      <c r="AC7" s="351"/>
      <c r="AD7" s="356"/>
      <c r="AE7" s="351" t="s">
        <v>219</v>
      </c>
      <c r="AF7" s="234"/>
      <c r="AG7" s="234"/>
      <c r="AH7" s="234"/>
      <c r="AI7" s="234"/>
      <c r="AJ7" s="234"/>
      <c r="AK7" s="234"/>
      <c r="AL7" s="234"/>
      <c r="AM7" s="234"/>
      <c r="AN7" s="234"/>
      <c r="AO7" s="234"/>
      <c r="AP7" s="234"/>
      <c r="AQ7" s="234"/>
      <c r="AR7" s="234"/>
      <c r="AS7" s="234"/>
      <c r="AT7" s="235"/>
      <c r="BI7"/>
      <c r="BJ7"/>
      <c r="BK7" s="178"/>
      <c r="BL7" s="178"/>
      <c r="BM7"/>
      <c r="BO7" s="178"/>
    </row>
    <row r="8" spans="3:67" ht="8.25" customHeight="1">
      <c r="C8" s="579"/>
      <c r="D8" s="580"/>
      <c r="E8" s="586"/>
      <c r="F8" s="587"/>
      <c r="G8" s="587"/>
      <c r="H8" s="588"/>
      <c r="I8" s="349"/>
      <c r="J8" s="357"/>
      <c r="K8" s="351"/>
      <c r="L8" s="351"/>
      <c r="M8" s="351"/>
      <c r="N8" s="351"/>
      <c r="O8" s="351"/>
      <c r="P8" s="351"/>
      <c r="Q8" s="351"/>
      <c r="R8" s="351"/>
      <c r="S8" s="351"/>
      <c r="T8" s="351"/>
      <c r="U8" s="351"/>
      <c r="V8" s="351"/>
      <c r="W8" s="351"/>
      <c r="X8" s="351"/>
      <c r="Y8" s="351"/>
      <c r="Z8" s="351"/>
      <c r="AA8" s="351"/>
      <c r="AB8" s="351"/>
      <c r="AC8" s="351"/>
      <c r="AD8" s="351"/>
      <c r="AE8" s="351"/>
      <c r="AF8" s="234"/>
      <c r="AG8" s="234"/>
      <c r="AH8" s="234"/>
      <c r="AI8" s="234"/>
      <c r="AJ8" s="234"/>
      <c r="AK8" s="234"/>
      <c r="AL8" s="234"/>
      <c r="AM8" s="234"/>
      <c r="AN8" s="234"/>
      <c r="AO8" s="234"/>
      <c r="AP8" s="234"/>
      <c r="AQ8" s="234"/>
      <c r="AR8" s="234"/>
      <c r="AS8" s="234"/>
      <c r="AT8" s="235"/>
      <c r="BI8"/>
      <c r="BJ8"/>
      <c r="BK8" s="178"/>
      <c r="BL8" s="178"/>
      <c r="BM8"/>
      <c r="BO8" s="178"/>
    </row>
    <row r="9" spans="3:67" ht="12.75" customHeight="1">
      <c r="C9" s="579"/>
      <c r="D9" s="580"/>
      <c r="E9" s="586"/>
      <c r="F9" s="587"/>
      <c r="G9" s="587"/>
      <c r="H9" s="588"/>
      <c r="I9" s="349"/>
      <c r="J9" s="358" t="s">
        <v>218</v>
      </c>
      <c r="K9" s="351"/>
      <c r="L9" s="351"/>
      <c r="M9" s="351"/>
      <c r="N9" s="351"/>
      <c r="O9" s="351"/>
      <c r="P9" s="351"/>
      <c r="Q9" s="351"/>
      <c r="R9" s="351"/>
      <c r="S9" s="351"/>
      <c r="T9" s="351"/>
      <c r="U9" s="351"/>
      <c r="V9" s="351"/>
      <c r="W9" s="351"/>
      <c r="X9" s="351"/>
      <c r="Y9" s="351"/>
      <c r="Z9" s="351"/>
      <c r="AA9" s="351"/>
      <c r="AB9" s="351"/>
      <c r="AC9" s="351"/>
      <c r="AD9" s="351"/>
      <c r="AE9" s="351"/>
      <c r="AF9" s="234"/>
      <c r="AG9" s="234"/>
      <c r="AH9" s="234"/>
      <c r="AI9" s="234"/>
      <c r="AJ9" s="234"/>
      <c r="AK9" s="234"/>
      <c r="AL9" s="234"/>
      <c r="AM9" s="234"/>
      <c r="AN9" s="234"/>
      <c r="AO9" s="234"/>
      <c r="AP9" s="234"/>
      <c r="AQ9" s="234"/>
      <c r="AR9" s="234"/>
      <c r="AS9" s="234"/>
      <c r="AT9" s="235"/>
      <c r="BI9"/>
      <c r="BJ9"/>
      <c r="BK9" s="178"/>
      <c r="BL9" s="178"/>
      <c r="BM9"/>
      <c r="BO9" s="178"/>
    </row>
    <row r="10" spans="3:67" ht="12.75" customHeight="1">
      <c r="C10" s="579"/>
      <c r="D10" s="580"/>
      <c r="E10" s="586"/>
      <c r="F10" s="587"/>
      <c r="G10" s="587"/>
      <c r="H10" s="588"/>
      <c r="I10" s="349"/>
      <c r="J10" s="358" t="s">
        <v>220</v>
      </c>
      <c r="K10" s="351"/>
      <c r="L10" s="351"/>
      <c r="M10" s="351"/>
      <c r="N10" s="351"/>
      <c r="O10" s="351"/>
      <c r="P10" s="351"/>
      <c r="Q10" s="351"/>
      <c r="R10" s="351"/>
      <c r="S10" s="351"/>
      <c r="T10" s="351"/>
      <c r="U10" s="351"/>
      <c r="V10" s="351"/>
      <c r="W10" s="351"/>
      <c r="X10" s="351"/>
      <c r="Y10" s="351"/>
      <c r="Z10" s="351"/>
      <c r="AA10" s="351"/>
      <c r="AB10" s="351"/>
      <c r="AC10" s="351"/>
      <c r="AD10" s="351"/>
      <c r="AE10" s="351"/>
      <c r="AF10" s="234"/>
      <c r="AG10" s="234"/>
      <c r="AH10" s="234"/>
      <c r="AI10" s="234"/>
      <c r="AJ10" s="234"/>
      <c r="AK10" s="234"/>
      <c r="AL10" s="234"/>
      <c r="AM10" s="234"/>
      <c r="AN10" s="234"/>
      <c r="AO10" s="234"/>
      <c r="AP10" s="234"/>
      <c r="AQ10" s="234"/>
      <c r="AR10" s="234"/>
      <c r="AS10" s="234"/>
      <c r="AT10" s="235"/>
      <c r="BI10"/>
      <c r="BJ10"/>
      <c r="BK10" s="178"/>
      <c r="BL10" s="178"/>
      <c r="BM10"/>
      <c r="BO10" s="178"/>
    </row>
    <row r="11" spans="3:67" ht="6.75" customHeight="1">
      <c r="C11" s="581"/>
      <c r="D11" s="582"/>
      <c r="E11" s="589"/>
      <c r="F11" s="590"/>
      <c r="G11" s="590"/>
      <c r="H11" s="591"/>
      <c r="I11" s="352"/>
      <c r="J11" s="353"/>
      <c r="K11" s="353"/>
      <c r="L11" s="353"/>
      <c r="M11" s="353"/>
      <c r="N11" s="353"/>
      <c r="O11" s="353"/>
      <c r="P11" s="353"/>
      <c r="Q11" s="353"/>
      <c r="R11" s="353"/>
      <c r="S11" s="353"/>
      <c r="T11" s="353"/>
      <c r="U11" s="353"/>
      <c r="V11" s="353"/>
      <c r="W11" s="353"/>
      <c r="X11" s="353"/>
      <c r="Y11" s="353"/>
      <c r="Z11" s="353"/>
      <c r="AA11" s="353"/>
      <c r="AB11" s="353"/>
      <c r="AC11" s="353"/>
      <c r="AD11" s="353"/>
      <c r="AE11" s="353"/>
      <c r="AF11" s="236"/>
      <c r="AG11" s="236"/>
      <c r="AH11" s="236"/>
      <c r="AI11" s="236"/>
      <c r="AJ11" s="236"/>
      <c r="AK11" s="236"/>
      <c r="AL11" s="236"/>
      <c r="AM11" s="236"/>
      <c r="AN11" s="236"/>
      <c r="AO11" s="236"/>
      <c r="AP11" s="236"/>
      <c r="AQ11" s="236"/>
      <c r="AR11" s="236"/>
      <c r="AS11" s="236"/>
      <c r="AT11" s="237"/>
      <c r="BI11"/>
      <c r="BJ11"/>
      <c r="BK11" s="178"/>
      <c r="BL11" s="178"/>
      <c r="BM11"/>
      <c r="BO11" s="178"/>
    </row>
    <row r="12" spans="3:67" ht="6.75" customHeight="1">
      <c r="C12" s="577" t="s">
        <v>215</v>
      </c>
      <c r="D12" s="578"/>
      <c r="E12" s="576" t="s">
        <v>216</v>
      </c>
      <c r="F12" s="576"/>
      <c r="G12" s="576"/>
      <c r="H12" s="576"/>
      <c r="I12" s="359"/>
      <c r="J12" s="351"/>
      <c r="K12" s="351"/>
      <c r="L12" s="351"/>
      <c r="M12" s="351"/>
      <c r="N12" s="351"/>
      <c r="O12" s="351"/>
      <c r="P12" s="359"/>
      <c r="Q12" s="351"/>
      <c r="R12" s="351"/>
      <c r="S12" s="351"/>
      <c r="T12" s="351"/>
      <c r="U12" s="351"/>
      <c r="V12" s="351"/>
      <c r="W12" s="351"/>
      <c r="X12" s="351"/>
      <c r="Y12" s="351"/>
      <c r="Z12" s="351"/>
      <c r="AA12" s="351"/>
      <c r="AB12" s="351"/>
      <c r="AC12" s="351"/>
      <c r="AD12" s="351"/>
      <c r="AE12" s="351"/>
      <c r="AF12" s="234"/>
      <c r="AG12" s="234"/>
      <c r="AH12" s="234"/>
      <c r="AI12" s="234"/>
      <c r="AJ12" s="234"/>
      <c r="AK12" s="234"/>
      <c r="AL12" s="234"/>
      <c r="AM12" s="234"/>
      <c r="AN12" s="234"/>
      <c r="AO12" s="234"/>
      <c r="AP12" s="234"/>
      <c r="AQ12" s="234"/>
      <c r="AR12" s="234"/>
      <c r="AS12" s="234"/>
      <c r="AT12" s="235"/>
      <c r="BI12"/>
      <c r="BJ12"/>
      <c r="BK12" s="178"/>
      <c r="BL12" s="178"/>
      <c r="BM12"/>
      <c r="BO12" s="178"/>
    </row>
    <row r="13" spans="3:67" ht="12.75" customHeight="1">
      <c r="C13" s="579"/>
      <c r="D13" s="580"/>
      <c r="E13" s="576"/>
      <c r="F13" s="576"/>
      <c r="G13" s="576"/>
      <c r="H13" s="576"/>
      <c r="I13" s="359"/>
      <c r="J13" s="360"/>
      <c r="K13" s="351" t="s">
        <v>222</v>
      </c>
      <c r="L13" s="351"/>
      <c r="M13" s="351"/>
      <c r="N13" s="351"/>
      <c r="O13" s="351"/>
      <c r="P13" s="351"/>
      <c r="Q13" s="351"/>
      <c r="R13" s="351"/>
      <c r="S13" s="351"/>
      <c r="T13" s="351"/>
      <c r="U13" s="351"/>
      <c r="V13" s="351"/>
      <c r="W13" s="351"/>
      <c r="X13" s="351"/>
      <c r="Y13" s="351"/>
      <c r="Z13" s="351"/>
      <c r="AA13" s="351" t="s">
        <v>212</v>
      </c>
      <c r="AB13" s="351"/>
      <c r="AC13" s="351"/>
      <c r="AD13" s="351"/>
      <c r="AE13" s="351"/>
      <c r="AF13" s="234"/>
      <c r="AG13" s="234"/>
      <c r="AH13" s="234"/>
      <c r="AI13" s="234"/>
      <c r="AJ13" s="234"/>
      <c r="AK13" s="234"/>
      <c r="AL13" s="234"/>
      <c r="AM13" s="234"/>
      <c r="AN13" s="234"/>
      <c r="AO13" s="234"/>
      <c r="AP13" s="234"/>
      <c r="AQ13" s="234"/>
      <c r="AR13" s="234"/>
      <c r="AS13" s="234"/>
      <c r="AT13" s="235"/>
      <c r="BI13"/>
      <c r="BJ13"/>
      <c r="BK13" s="178"/>
      <c r="BL13" s="178"/>
      <c r="BM13"/>
      <c r="BO13" s="178"/>
    </row>
    <row r="14" spans="3:67" ht="6.75" customHeight="1">
      <c r="C14" s="579"/>
      <c r="D14" s="580"/>
      <c r="E14" s="576"/>
      <c r="F14" s="576"/>
      <c r="G14" s="576"/>
      <c r="H14" s="576"/>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234"/>
      <c r="AG14" s="234"/>
      <c r="AH14" s="234"/>
      <c r="AI14" s="234"/>
      <c r="AJ14" s="234"/>
      <c r="AK14" s="234"/>
      <c r="AL14" s="234"/>
      <c r="AM14" s="234"/>
      <c r="AN14" s="234"/>
      <c r="AO14" s="234"/>
      <c r="AP14" s="234"/>
      <c r="AQ14" s="234"/>
      <c r="AR14" s="234"/>
      <c r="AS14" s="234"/>
      <c r="AT14" s="235"/>
      <c r="AV14" s="3"/>
      <c r="BI14"/>
      <c r="BJ14"/>
      <c r="BK14" s="178"/>
      <c r="BL14" s="178"/>
      <c r="BM14"/>
      <c r="BO14" s="178"/>
    </row>
    <row r="15" spans="3:67" ht="6.75" customHeight="1">
      <c r="C15" s="579"/>
      <c r="D15" s="580"/>
      <c r="E15" s="583" t="s">
        <v>213</v>
      </c>
      <c r="F15" s="584"/>
      <c r="G15" s="584"/>
      <c r="H15" s="585"/>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232"/>
      <c r="AG15" s="232"/>
      <c r="AH15" s="232"/>
      <c r="AI15" s="232"/>
      <c r="AJ15" s="232"/>
      <c r="AK15" s="232"/>
      <c r="AL15" s="232"/>
      <c r="AM15" s="232"/>
      <c r="AN15" s="232"/>
      <c r="AO15" s="232"/>
      <c r="AP15" s="232"/>
      <c r="AQ15" s="232"/>
      <c r="AR15" s="232"/>
      <c r="AS15" s="232"/>
      <c r="AT15" s="233"/>
      <c r="AV15" s="3"/>
      <c r="BI15"/>
      <c r="BJ15"/>
      <c r="BK15" s="178"/>
      <c r="BL15" s="178"/>
      <c r="BM15"/>
      <c r="BO15" s="178"/>
    </row>
    <row r="16" spans="3:67">
      <c r="C16" s="579"/>
      <c r="D16" s="580"/>
      <c r="E16" s="586"/>
      <c r="F16" s="587"/>
      <c r="G16" s="587"/>
      <c r="H16" s="588"/>
      <c r="I16" s="351"/>
      <c r="J16" s="361"/>
      <c r="K16" s="351" t="s">
        <v>223</v>
      </c>
      <c r="L16" s="351"/>
      <c r="M16" s="351"/>
      <c r="N16" s="351"/>
      <c r="O16" s="351"/>
      <c r="P16" s="351"/>
      <c r="Q16" s="351"/>
      <c r="R16" s="351"/>
      <c r="S16" s="351"/>
      <c r="T16" s="351"/>
      <c r="U16" s="351"/>
      <c r="V16" s="351"/>
      <c r="W16" s="351"/>
      <c r="X16" s="351"/>
      <c r="Y16" s="351"/>
      <c r="Z16" s="351"/>
      <c r="AA16" s="351"/>
      <c r="AB16" s="351"/>
      <c r="AC16" s="351"/>
      <c r="AD16" s="351"/>
      <c r="AE16" s="351"/>
      <c r="AF16" s="234"/>
      <c r="AG16" s="234"/>
      <c r="AH16" s="234"/>
      <c r="AI16" s="234"/>
      <c r="AJ16" s="234"/>
      <c r="AK16" s="234"/>
      <c r="AL16" s="234"/>
      <c r="AM16" s="234"/>
      <c r="AN16" s="234"/>
      <c r="AO16" s="234"/>
      <c r="AP16" s="234"/>
      <c r="AQ16" s="234"/>
      <c r="AR16" s="234"/>
      <c r="AS16" s="234"/>
      <c r="AT16" s="235"/>
      <c r="AV16" s="3"/>
      <c r="BI16"/>
      <c r="BJ16"/>
      <c r="BK16" s="178"/>
      <c r="BL16" s="178"/>
      <c r="BM16"/>
      <c r="BO16" s="178"/>
    </row>
    <row r="17" spans="2:71" ht="6.75" customHeight="1">
      <c r="C17" s="579"/>
      <c r="D17" s="580"/>
      <c r="E17" s="586"/>
      <c r="F17" s="587"/>
      <c r="G17" s="587"/>
      <c r="H17" s="588"/>
      <c r="I17" s="351"/>
      <c r="J17" s="353"/>
      <c r="K17" s="351"/>
      <c r="L17" s="351"/>
      <c r="M17" s="351"/>
      <c r="N17" s="351"/>
      <c r="O17" s="351"/>
      <c r="P17" s="351"/>
      <c r="Q17" s="351"/>
      <c r="R17" s="351"/>
      <c r="S17" s="351"/>
      <c r="T17" s="351"/>
      <c r="U17" s="351"/>
      <c r="V17" s="351"/>
      <c r="W17" s="351"/>
      <c r="X17" s="351"/>
      <c r="Y17" s="351"/>
      <c r="Z17" s="351"/>
      <c r="AA17" s="351"/>
      <c r="AB17" s="351"/>
      <c r="AC17" s="351"/>
      <c r="AD17" s="351"/>
      <c r="AE17" s="351"/>
      <c r="AF17" s="234"/>
      <c r="AG17" s="234"/>
      <c r="AH17" s="234"/>
      <c r="AI17" s="234"/>
      <c r="AJ17" s="234"/>
      <c r="AK17" s="234"/>
      <c r="AL17" s="234"/>
      <c r="AM17" s="234"/>
      <c r="AN17" s="234"/>
      <c r="AO17" s="234"/>
      <c r="AP17" s="234"/>
      <c r="AQ17" s="234"/>
      <c r="AR17" s="234"/>
      <c r="AS17" s="234"/>
      <c r="AT17" s="235"/>
      <c r="AV17" s="3"/>
      <c r="BI17"/>
      <c r="BJ17"/>
      <c r="BK17" s="178"/>
      <c r="BL17" s="178"/>
      <c r="BM17"/>
      <c r="BO17" s="178"/>
    </row>
    <row r="18" spans="2:71">
      <c r="C18" s="579"/>
      <c r="D18" s="580"/>
      <c r="E18" s="586"/>
      <c r="F18" s="587"/>
      <c r="G18" s="587"/>
      <c r="H18" s="588"/>
      <c r="I18" s="351"/>
      <c r="J18" s="362"/>
      <c r="K18" s="351" t="s">
        <v>213</v>
      </c>
      <c r="L18" s="351"/>
      <c r="M18" s="351"/>
      <c r="N18" s="351"/>
      <c r="O18" s="351"/>
      <c r="P18" s="351"/>
      <c r="Q18" s="351"/>
      <c r="R18" s="351"/>
      <c r="S18" s="351"/>
      <c r="T18" s="351"/>
      <c r="U18" s="351"/>
      <c r="V18" s="351"/>
      <c r="W18" s="351"/>
      <c r="X18" s="351"/>
      <c r="Y18" s="351"/>
      <c r="Z18" s="351"/>
      <c r="AA18" s="351"/>
      <c r="AB18" s="351"/>
      <c r="AC18" s="351"/>
      <c r="AD18" s="351"/>
      <c r="AE18" s="351"/>
      <c r="AF18" s="234"/>
      <c r="AG18" s="234"/>
      <c r="AH18" s="234"/>
      <c r="AI18" s="234"/>
      <c r="AJ18" s="234"/>
      <c r="AK18" s="234"/>
      <c r="AL18" s="234"/>
      <c r="AM18" s="234"/>
      <c r="AN18" s="234"/>
      <c r="AO18" s="234"/>
      <c r="AP18" s="234"/>
      <c r="AQ18" s="234"/>
      <c r="AR18" s="234"/>
      <c r="AS18" s="234"/>
      <c r="AT18" s="235"/>
      <c r="AV18" s="3"/>
      <c r="BI18"/>
      <c r="BJ18"/>
      <c r="BK18" s="178"/>
      <c r="BL18" s="178"/>
      <c r="BM18"/>
      <c r="BO18" s="178"/>
    </row>
    <row r="19" spans="2:71" ht="6.75" customHeight="1">
      <c r="C19" s="581"/>
      <c r="D19" s="582"/>
      <c r="E19" s="589"/>
      <c r="F19" s="590"/>
      <c r="G19" s="590"/>
      <c r="H19" s="591"/>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236"/>
      <c r="AG19" s="236"/>
      <c r="AH19" s="236"/>
      <c r="AI19" s="236"/>
      <c r="AJ19" s="236"/>
      <c r="AK19" s="236"/>
      <c r="AL19" s="236"/>
      <c r="AM19" s="236"/>
      <c r="AN19" s="236"/>
      <c r="AO19" s="236"/>
      <c r="AP19" s="236"/>
      <c r="AQ19" s="236"/>
      <c r="AR19" s="236"/>
      <c r="AS19" s="236"/>
      <c r="AT19" s="237"/>
      <c r="AV19" s="3"/>
      <c r="BI19"/>
      <c r="BJ19"/>
      <c r="BK19" s="178"/>
      <c r="BL19" s="178"/>
      <c r="BM19"/>
      <c r="BO19" s="178"/>
    </row>
    <row r="20" spans="2:71" ht="14.25" thickBot="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2:71" ht="15" customHeight="1">
      <c r="B21" s="216"/>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8"/>
    </row>
    <row r="22" spans="2:71" ht="17.25">
      <c r="B22" s="219"/>
      <c r="C22" s="438" t="s">
        <v>260</v>
      </c>
      <c r="D22" s="868" t="s">
        <v>259</v>
      </c>
      <c r="E22" s="348"/>
      <c r="F22" s="348"/>
      <c r="G22" s="348"/>
      <c r="H22" s="348"/>
      <c r="I22" s="348"/>
      <c r="J22" s="869"/>
      <c r="K22" s="594" t="s">
        <v>228</v>
      </c>
      <c r="L22" s="594"/>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4"/>
      <c r="AM22" s="440"/>
      <c r="AN22" s="440"/>
      <c r="AO22" s="440"/>
      <c r="AP22" s="440"/>
      <c r="AQ22" s="440"/>
      <c r="AR22" s="440"/>
      <c r="AS22" s="440"/>
      <c r="AT22" s="440"/>
      <c r="AU22" s="220"/>
    </row>
    <row r="23" spans="2:71" ht="7.5" customHeight="1" thickBot="1">
      <c r="B23" s="219"/>
      <c r="C23" s="870"/>
      <c r="D23" s="871"/>
      <c r="E23" s="871"/>
      <c r="F23" s="871"/>
      <c r="G23" s="871"/>
      <c r="H23" s="871"/>
      <c r="I23" s="871"/>
      <c r="J23" s="872"/>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221"/>
      <c r="AR23" s="221"/>
      <c r="AS23" s="221"/>
      <c r="AT23" s="221"/>
      <c r="AU23" s="220"/>
    </row>
    <row r="24" spans="2:71" ht="18" thickBot="1">
      <c r="B24" s="219"/>
      <c r="C24" s="873"/>
      <c r="D24" s="874" t="s">
        <v>257</v>
      </c>
      <c r="E24" s="351"/>
      <c r="F24" s="351"/>
      <c r="G24" s="351"/>
      <c r="H24" s="351"/>
      <c r="I24" s="351"/>
      <c r="J24" s="875"/>
      <c r="K24" s="439"/>
      <c r="L24" s="439"/>
      <c r="M24" s="439"/>
      <c r="N24" s="439"/>
      <c r="O24" s="439"/>
      <c r="P24" s="593" t="s">
        <v>0</v>
      </c>
      <c r="Q24" s="593"/>
      <c r="R24" s="593"/>
      <c r="S24" s="593"/>
      <c r="T24" s="593"/>
      <c r="U24" s="593"/>
      <c r="V24" s="593"/>
      <c r="W24" s="593"/>
      <c r="X24" s="593"/>
      <c r="Y24" s="593"/>
      <c r="Z24" s="593"/>
      <c r="AA24" s="593"/>
      <c r="AB24" s="593"/>
      <c r="AC24" s="593"/>
      <c r="AD24" s="593"/>
      <c r="AE24" s="593"/>
      <c r="AF24" s="593"/>
      <c r="AG24" s="593"/>
      <c r="AH24" s="439"/>
      <c r="AI24" s="439"/>
      <c r="AJ24" s="439"/>
      <c r="AK24" s="439"/>
      <c r="AL24" s="439"/>
      <c r="AM24" s="439"/>
      <c r="AN24" s="439"/>
      <c r="AO24" s="439"/>
      <c r="AP24" s="439"/>
      <c r="AQ24" s="439"/>
      <c r="AR24" s="439"/>
      <c r="AS24" s="439"/>
      <c r="AT24" s="439"/>
      <c r="AU24" s="220"/>
      <c r="BG24" s="723" t="s">
        <v>239</v>
      </c>
      <c r="BH24" s="724"/>
      <c r="BI24" s="724"/>
      <c r="BJ24" s="724"/>
      <c r="BK24" s="724"/>
      <c r="BL24" s="724"/>
      <c r="BM24" s="724"/>
      <c r="BN24" s="724"/>
      <c r="BO24" s="724"/>
      <c r="BP24" s="725"/>
    </row>
    <row r="25" spans="2:71" ht="7.5" customHeight="1" thickBot="1">
      <c r="B25" s="219"/>
      <c r="C25" s="876"/>
      <c r="D25" s="234"/>
      <c r="E25" s="351"/>
      <c r="F25" s="351"/>
      <c r="G25" s="351"/>
      <c r="H25" s="351"/>
      <c r="I25" s="351"/>
      <c r="J25" s="875"/>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3"/>
      <c r="AR25" s="223"/>
      <c r="AS25" s="223"/>
      <c r="AT25" s="223"/>
      <c r="AU25" s="220"/>
      <c r="AY25" s="103"/>
      <c r="AZ25" s="104"/>
      <c r="BA25" s="104"/>
      <c r="BB25" s="104"/>
      <c r="BC25" s="104"/>
      <c r="BD25" s="104"/>
      <c r="BE25" s="105"/>
    </row>
    <row r="26" spans="2:71" ht="14.25" customHeight="1" thickBot="1">
      <c r="B26" s="219"/>
      <c r="C26" s="877"/>
      <c r="D26" s="353" t="s">
        <v>258</v>
      </c>
      <c r="E26" s="236"/>
      <c r="F26" s="236"/>
      <c r="G26" s="236"/>
      <c r="H26" s="236"/>
      <c r="I26" s="236"/>
      <c r="J26" s="237"/>
      <c r="K26" s="15"/>
      <c r="L26" s="15"/>
      <c r="M26" s="21"/>
      <c r="N26" s="21"/>
      <c r="O26" s="21"/>
      <c r="P26" s="6" t="s">
        <v>12</v>
      </c>
      <c r="Q26" s="10" t="s">
        <v>13</v>
      </c>
      <c r="R26" s="599"/>
      <c r="S26" s="618"/>
      <c r="T26" s="618"/>
      <c r="U26" s="618"/>
      <c r="V26" s="618"/>
      <c r="W26" s="618"/>
      <c r="X26" s="618"/>
      <c r="Y26" s="619"/>
      <c r="Z26" s="12" t="s">
        <v>2</v>
      </c>
      <c r="AA26" s="10" t="s">
        <v>4</v>
      </c>
      <c r="AB26" s="599"/>
      <c r="AC26" s="618"/>
      <c r="AD26" s="618"/>
      <c r="AE26" s="618"/>
      <c r="AF26" s="618"/>
      <c r="AG26" s="618"/>
      <c r="AH26" s="618"/>
      <c r="AI26" s="619"/>
      <c r="AJ26" s="567" t="s">
        <v>224</v>
      </c>
      <c r="AK26" s="569"/>
      <c r="AL26" s="599"/>
      <c r="AM26" s="623"/>
      <c r="AN26" s="623"/>
      <c r="AO26" s="623"/>
      <c r="AP26" s="623"/>
      <c r="AQ26" s="623"/>
      <c r="AR26" s="623"/>
      <c r="AS26" s="624"/>
      <c r="AT26" s="74"/>
      <c r="AU26" s="220"/>
      <c r="AY26" s="112" t="s">
        <v>150</v>
      </c>
      <c r="AZ26" s="3"/>
      <c r="BA26" s="3"/>
      <c r="BB26" s="3"/>
      <c r="BC26" s="3"/>
      <c r="BD26" s="3"/>
      <c r="BE26" s="107"/>
      <c r="BH26" s="455" t="s">
        <v>192</v>
      </c>
      <c r="BI26" s="455" t="s">
        <v>167</v>
      </c>
      <c r="BJ26" s="441" t="s">
        <v>85</v>
      </c>
      <c r="BK26" s="441" t="s">
        <v>169</v>
      </c>
      <c r="BL26" s="441"/>
      <c r="BM26" s="441" t="s">
        <v>168</v>
      </c>
      <c r="BN26" s="443" t="s">
        <v>169</v>
      </c>
      <c r="BO26" s="606" t="s">
        <v>190</v>
      </c>
      <c r="BP26" s="608" t="s">
        <v>193</v>
      </c>
    </row>
    <row r="27" spans="2:71" ht="14.25" customHeight="1" thickBot="1">
      <c r="B27" s="219"/>
      <c r="K27" s="15"/>
      <c r="L27" s="15"/>
      <c r="M27" s="21"/>
      <c r="N27" s="21"/>
      <c r="O27" s="21"/>
      <c r="P27" s="8" t="s">
        <v>14</v>
      </c>
      <c r="Q27" s="11" t="s">
        <v>3</v>
      </c>
      <c r="R27" s="620"/>
      <c r="S27" s="621"/>
      <c r="T27" s="621"/>
      <c r="U27" s="621"/>
      <c r="V27" s="621"/>
      <c r="W27" s="621"/>
      <c r="X27" s="621"/>
      <c r="Y27" s="622"/>
      <c r="Z27" s="13" t="s">
        <v>94</v>
      </c>
      <c r="AA27" s="9" t="s">
        <v>95</v>
      </c>
      <c r="AB27" s="620"/>
      <c r="AC27" s="621"/>
      <c r="AD27" s="621"/>
      <c r="AE27" s="621"/>
      <c r="AF27" s="621"/>
      <c r="AG27" s="621"/>
      <c r="AH27" s="621"/>
      <c r="AI27" s="622"/>
      <c r="AJ27" s="628"/>
      <c r="AK27" s="629"/>
      <c r="AL27" s="625"/>
      <c r="AM27" s="626"/>
      <c r="AN27" s="626"/>
      <c r="AO27" s="626"/>
      <c r="AP27" s="626"/>
      <c r="AQ27" s="626"/>
      <c r="AR27" s="626"/>
      <c r="AS27" s="627"/>
      <c r="AT27" s="74"/>
      <c r="AU27" s="220"/>
      <c r="AY27" s="106"/>
      <c r="AZ27" s="3"/>
      <c r="BA27" s="3"/>
      <c r="BB27" s="3"/>
      <c r="BC27" s="3"/>
      <c r="BD27" s="3"/>
      <c r="BE27" s="107"/>
      <c r="BH27" s="456"/>
      <c r="BI27" s="456"/>
      <c r="BJ27" s="442"/>
      <c r="BK27" s="442"/>
      <c r="BL27" s="442"/>
      <c r="BM27" s="442"/>
      <c r="BN27" s="444"/>
      <c r="BO27" s="607"/>
      <c r="BP27" s="609"/>
      <c r="BR27" s="721" t="s">
        <v>238</v>
      </c>
      <c r="BS27" s="722"/>
    </row>
    <row r="28" spans="2:71" ht="14.25" customHeight="1" thickBot="1">
      <c r="B28" s="219"/>
      <c r="C28" s="74"/>
      <c r="D28" s="429" t="s">
        <v>8</v>
      </c>
      <c r="E28" s="430" t="s">
        <v>9</v>
      </c>
      <c r="F28" s="610"/>
      <c r="G28" s="611"/>
      <c r="H28" s="612"/>
      <c r="I28" s="612"/>
      <c r="J28" s="613"/>
      <c r="K28" s="15"/>
      <c r="L28" s="15"/>
      <c r="M28" s="21"/>
      <c r="N28" s="21"/>
      <c r="O28" s="21"/>
      <c r="P28" s="596" t="s">
        <v>226</v>
      </c>
      <c r="Q28" s="597"/>
      <c r="R28" s="597"/>
      <c r="S28" s="597"/>
      <c r="T28" s="597"/>
      <c r="U28" s="597"/>
      <c r="V28" s="598"/>
      <c r="W28" s="599"/>
      <c r="X28" s="600"/>
      <c r="Y28" s="600"/>
      <c r="Z28" s="600"/>
      <c r="AA28" s="600"/>
      <c r="AB28" s="600"/>
      <c r="AC28" s="600"/>
      <c r="AD28" s="600"/>
      <c r="AE28" s="603" t="s">
        <v>226</v>
      </c>
      <c r="AF28" s="597"/>
      <c r="AG28" s="597"/>
      <c r="AH28" s="597"/>
      <c r="AI28" s="597"/>
      <c r="AJ28" s="597"/>
      <c r="AK28" s="598"/>
      <c r="AL28" s="599"/>
      <c r="AM28" s="600"/>
      <c r="AN28" s="600"/>
      <c r="AO28" s="600"/>
      <c r="AP28" s="600"/>
      <c r="AQ28" s="600"/>
      <c r="AR28" s="600"/>
      <c r="AS28" s="604"/>
      <c r="AT28" s="74"/>
      <c r="AU28" s="220"/>
      <c r="AY28" s="106"/>
      <c r="AZ28" s="113" t="s">
        <v>91</v>
      </c>
      <c r="BA28" s="101"/>
      <c r="BB28" s="101"/>
      <c r="BC28" s="135" t="s">
        <v>92</v>
      </c>
      <c r="BD28" s="136"/>
      <c r="BE28" s="107"/>
      <c r="BG28" s="630" t="s">
        <v>170</v>
      </c>
      <c r="BH28" s="397" t="s">
        <v>261</v>
      </c>
      <c r="BI28" s="188">
        <v>1</v>
      </c>
      <c r="BJ28" s="189">
        <f>VLOOKUP(BK28,$BR$26:$BS$37,2,FALSE)</f>
        <v>101</v>
      </c>
      <c r="BK28" s="405" t="s">
        <v>293</v>
      </c>
      <c r="BL28" s="189"/>
      <c r="BM28" s="189">
        <f>VLOOKUP(BN28,$BR$26:$BS$37,2,FALSE)</f>
        <v>110</v>
      </c>
      <c r="BN28" s="409" t="s">
        <v>300</v>
      </c>
      <c r="BO28" s="410" t="s">
        <v>272</v>
      </c>
      <c r="BP28" s="411">
        <v>0.47916666666666669</v>
      </c>
      <c r="BR28" s="377" t="str">
        <f>選手名簿!$C$3</f>
        <v>阪南大高</v>
      </c>
      <c r="BS28" s="378">
        <v>101</v>
      </c>
    </row>
    <row r="29" spans="2:71" ht="14.25" customHeight="1" thickBot="1">
      <c r="B29" s="219"/>
      <c r="C29" s="74"/>
      <c r="D29" s="8" t="s">
        <v>10</v>
      </c>
      <c r="E29" s="9" t="s">
        <v>11</v>
      </c>
      <c r="F29" s="614"/>
      <c r="G29" s="615"/>
      <c r="H29" s="616"/>
      <c r="I29" s="616"/>
      <c r="J29" s="617"/>
      <c r="K29" s="15"/>
      <c r="L29" s="15"/>
      <c r="M29" s="21"/>
      <c r="N29" s="21"/>
      <c r="O29" s="21"/>
      <c r="P29" s="643" t="str">
        <f>"("&amp;IF(E37="","左チーム名",E37)&amp;")"</f>
        <v>(左チーム名)</v>
      </c>
      <c r="Q29" s="644"/>
      <c r="R29" s="644"/>
      <c r="S29" s="644"/>
      <c r="T29" s="644"/>
      <c r="U29" s="644"/>
      <c r="V29" s="645"/>
      <c r="W29" s="601"/>
      <c r="X29" s="602"/>
      <c r="Y29" s="602"/>
      <c r="Z29" s="602"/>
      <c r="AA29" s="602"/>
      <c r="AB29" s="602"/>
      <c r="AC29" s="602"/>
      <c r="AD29" s="602"/>
      <c r="AE29" s="646" t="str">
        <f>"("&amp;IF(AD37="","右チーム名",AD37)&amp;")"</f>
        <v>(右チーム名)</v>
      </c>
      <c r="AF29" s="644"/>
      <c r="AG29" s="644"/>
      <c r="AH29" s="644"/>
      <c r="AI29" s="644"/>
      <c r="AJ29" s="644"/>
      <c r="AK29" s="645"/>
      <c r="AL29" s="601"/>
      <c r="AM29" s="602"/>
      <c r="AN29" s="602"/>
      <c r="AO29" s="602"/>
      <c r="AP29" s="602"/>
      <c r="AQ29" s="602"/>
      <c r="AR29" s="602"/>
      <c r="AS29" s="605"/>
      <c r="AT29" s="74"/>
      <c r="AU29" s="220"/>
      <c r="AY29" s="106"/>
      <c r="AZ29" s="118" t="s">
        <v>144</v>
      </c>
      <c r="BA29" s="119" t="s">
        <v>48</v>
      </c>
      <c r="BB29" s="120"/>
      <c r="BC29" s="127" t="s">
        <v>144</v>
      </c>
      <c r="BD29" s="127" t="s">
        <v>48</v>
      </c>
      <c r="BE29" s="107"/>
      <c r="BG29" s="631"/>
      <c r="BH29" s="387" t="s">
        <v>261</v>
      </c>
      <c r="BI29" s="190">
        <v>2</v>
      </c>
      <c r="BJ29" s="191">
        <f>VLOOKUP(BK29,$BR$26:$BS$37,2,FALSE)</f>
        <v>107</v>
      </c>
      <c r="BK29" s="406" t="s">
        <v>294</v>
      </c>
      <c r="BL29" s="191"/>
      <c r="BM29" s="191">
        <f>VLOOKUP(BN29,$BR$26:$BS$37,2,FALSE)</f>
        <v>104</v>
      </c>
      <c r="BN29" s="412" t="s">
        <v>298</v>
      </c>
      <c r="BO29" s="406" t="s">
        <v>272</v>
      </c>
      <c r="BP29" s="413">
        <v>0.58333333333333337</v>
      </c>
      <c r="BR29" s="379" t="str">
        <f>選手名簿!$C$4</f>
        <v>東海大仰星</v>
      </c>
      <c r="BS29" s="124">
        <v>102</v>
      </c>
    </row>
    <row r="30" spans="2:71" ht="13.5" customHeight="1">
      <c r="B30" s="219"/>
      <c r="C30" s="74"/>
      <c r="D30" s="553" t="s">
        <v>1</v>
      </c>
      <c r="E30" s="554"/>
      <c r="F30" s="633" t="s">
        <v>229</v>
      </c>
      <c r="G30" s="634"/>
      <c r="H30" s="634"/>
      <c r="I30" s="634"/>
      <c r="J30" s="634"/>
      <c r="K30" s="634"/>
      <c r="L30" s="634"/>
      <c r="M30" s="634"/>
      <c r="N30" s="634"/>
      <c r="O30" s="634"/>
      <c r="P30" s="634"/>
      <c r="Q30" s="634"/>
      <c r="R30" s="634"/>
      <c r="S30" s="634"/>
      <c r="T30" s="634"/>
      <c r="U30" s="635"/>
      <c r="V30" s="567" t="s">
        <v>91</v>
      </c>
      <c r="W30" s="568"/>
      <c r="X30" s="569"/>
      <c r="Y30" s="12"/>
      <c r="Z30" s="7"/>
      <c r="AA30" s="7"/>
      <c r="AB30" s="7"/>
      <c r="AC30" s="7"/>
      <c r="AD30" s="7"/>
      <c r="AE30" s="7"/>
      <c r="AF30" s="48"/>
      <c r="AG30" s="48"/>
      <c r="AH30" s="48"/>
      <c r="AI30" s="48"/>
      <c r="AJ30" s="564" t="s">
        <v>7</v>
      </c>
      <c r="AK30" s="12"/>
      <c r="AL30" s="7"/>
      <c r="AM30" s="60">
        <v>90</v>
      </c>
      <c r="AN30" s="7" t="s">
        <v>21</v>
      </c>
      <c r="AO30" s="12" t="s">
        <v>22</v>
      </c>
      <c r="AP30" s="12"/>
      <c r="AQ30" s="7"/>
      <c r="AR30" s="7"/>
      <c r="AS30" s="52"/>
      <c r="AT30" s="74"/>
      <c r="AU30" s="220"/>
      <c r="AY30" s="106"/>
      <c r="AZ30" s="121">
        <f>選手名簿!B3</f>
        <v>101</v>
      </c>
      <c r="BA30" s="122" t="str">
        <f>選手名簿!$C$3</f>
        <v>阪南大高</v>
      </c>
      <c r="BB30" s="127">
        <v>101</v>
      </c>
      <c r="BC30" s="127">
        <f>選手名簿!B16</f>
        <v>0</v>
      </c>
      <c r="BD30" s="127">
        <f>選手名簿!C16</f>
        <v>0</v>
      </c>
      <c r="BE30" s="107"/>
      <c r="BG30" s="631"/>
      <c r="BH30" s="382" t="s">
        <v>261</v>
      </c>
      <c r="BI30" s="190">
        <v>3</v>
      </c>
      <c r="BJ30" s="191">
        <f t="shared" ref="BJ30:BJ92" si="0">VLOOKUP(BK30,$BR$26:$BS$37,2,FALSE)</f>
        <v>106</v>
      </c>
      <c r="BK30" s="406" t="s">
        <v>295</v>
      </c>
      <c r="BL30" s="191"/>
      <c r="BM30" s="191">
        <f t="shared" ref="BM30:BM92" si="1">VLOOKUP(BN30,$BR$26:$BS$37,2,FALSE)</f>
        <v>105</v>
      </c>
      <c r="BN30" s="412" t="s">
        <v>301</v>
      </c>
      <c r="BO30" s="406" t="s">
        <v>273</v>
      </c>
      <c r="BP30" s="413">
        <v>0.47916666666666669</v>
      </c>
      <c r="BR30" s="379" t="str">
        <f>選手名簿!$C$5</f>
        <v>金光大阪</v>
      </c>
      <c r="BS30" s="124">
        <v>103</v>
      </c>
    </row>
    <row r="31" spans="2:71" ht="13.5" customHeight="1">
      <c r="B31" s="219"/>
      <c r="C31" s="74"/>
      <c r="D31" s="488" t="s">
        <v>2</v>
      </c>
      <c r="E31" s="505"/>
      <c r="F31" s="636"/>
      <c r="G31" s="637"/>
      <c r="H31" s="637"/>
      <c r="I31" s="637"/>
      <c r="J31" s="637"/>
      <c r="K31" s="637"/>
      <c r="L31" s="637"/>
      <c r="M31" s="637"/>
      <c r="N31" s="637"/>
      <c r="O31" s="637"/>
      <c r="P31" s="637"/>
      <c r="Q31" s="637"/>
      <c r="R31" s="637"/>
      <c r="S31" s="637"/>
      <c r="T31" s="637"/>
      <c r="U31" s="638"/>
      <c r="V31" s="469"/>
      <c r="W31" s="505"/>
      <c r="X31" s="527"/>
      <c r="Y31" s="469" t="s">
        <v>230</v>
      </c>
      <c r="Z31" s="505"/>
      <c r="AA31" s="505"/>
      <c r="AB31" s="196"/>
      <c r="AC31" s="15" t="s">
        <v>26</v>
      </c>
      <c r="AD31" s="196"/>
      <c r="AE31" s="15" t="s">
        <v>27</v>
      </c>
      <c r="AF31" s="15" t="s">
        <v>76</v>
      </c>
      <c r="AG31" s="196"/>
      <c r="AH31" s="15" t="s">
        <v>77</v>
      </c>
      <c r="AI31" s="15"/>
      <c r="AJ31" s="565"/>
      <c r="AK31" s="18"/>
      <c r="AL31" s="15"/>
      <c r="AM31" s="15"/>
      <c r="AN31" s="15"/>
      <c r="AO31" s="18"/>
      <c r="AP31" s="18" t="s">
        <v>24</v>
      </c>
      <c r="AQ31" s="642"/>
      <c r="AR31" s="642"/>
      <c r="AS31" s="20" t="s">
        <v>25</v>
      </c>
      <c r="AT31" s="74"/>
      <c r="AU31" s="220"/>
      <c r="AY31" s="106"/>
      <c r="AZ31" s="123">
        <f>選手名簿!B4</f>
        <v>102</v>
      </c>
      <c r="BA31" s="124" t="str">
        <f>選手名簿!$C$4</f>
        <v>東海大仰星</v>
      </c>
      <c r="BB31" s="127">
        <v>102</v>
      </c>
      <c r="BC31" s="127">
        <f>選手名簿!B17</f>
        <v>0</v>
      </c>
      <c r="BD31" s="127">
        <f>選手名簿!C17</f>
        <v>0</v>
      </c>
      <c r="BE31" s="107"/>
      <c r="BG31" s="631"/>
      <c r="BH31" s="386" t="s">
        <v>261</v>
      </c>
      <c r="BI31" s="190">
        <v>4</v>
      </c>
      <c r="BJ31" s="191">
        <f t="shared" si="0"/>
        <v>103</v>
      </c>
      <c r="BK31" s="406" t="s">
        <v>296</v>
      </c>
      <c r="BL31" s="191"/>
      <c r="BM31" s="191">
        <f t="shared" si="1"/>
        <v>108</v>
      </c>
      <c r="BN31" s="412" t="s">
        <v>299</v>
      </c>
      <c r="BO31" s="406" t="s">
        <v>273</v>
      </c>
      <c r="BP31" s="413">
        <v>0.58333333333333337</v>
      </c>
      <c r="BR31" s="379" t="str">
        <f>選手名簿!$C$6</f>
        <v>京都橘</v>
      </c>
      <c r="BS31" s="124">
        <v>104</v>
      </c>
    </row>
    <row r="32" spans="2:71" ht="13.5" customHeight="1" thickBot="1">
      <c r="B32" s="219"/>
      <c r="C32" s="74"/>
      <c r="D32" s="506" t="s">
        <v>3</v>
      </c>
      <c r="E32" s="529"/>
      <c r="F32" s="639"/>
      <c r="G32" s="640"/>
      <c r="H32" s="640"/>
      <c r="I32" s="640"/>
      <c r="J32" s="640"/>
      <c r="K32" s="640"/>
      <c r="L32" s="640"/>
      <c r="M32" s="640"/>
      <c r="N32" s="640"/>
      <c r="O32" s="640"/>
      <c r="P32" s="640"/>
      <c r="Q32" s="640"/>
      <c r="R32" s="640"/>
      <c r="S32" s="640"/>
      <c r="T32" s="640"/>
      <c r="U32" s="641"/>
      <c r="V32" s="18" t="s">
        <v>5</v>
      </c>
      <c r="W32" s="197"/>
      <c r="X32" s="15" t="s">
        <v>6</v>
      </c>
      <c r="Y32" s="19"/>
      <c r="Z32" s="17"/>
      <c r="AA32" s="592"/>
      <c r="AB32" s="592"/>
      <c r="AC32" s="17" t="s">
        <v>78</v>
      </c>
      <c r="AD32" s="647"/>
      <c r="AE32" s="647"/>
      <c r="AF32" s="529" t="s">
        <v>79</v>
      </c>
      <c r="AG32" s="529"/>
      <c r="AH32" s="529"/>
      <c r="AI32" s="47"/>
      <c r="AJ32" s="566"/>
      <c r="AK32" s="19" t="s">
        <v>19</v>
      </c>
      <c r="AL32" s="17" t="s">
        <v>20</v>
      </c>
      <c r="AM32" s="61"/>
      <c r="AN32" s="17" t="s">
        <v>21</v>
      </c>
      <c r="AO32" s="19" t="s">
        <v>23</v>
      </c>
      <c r="AP32" s="19"/>
      <c r="AQ32" s="17"/>
      <c r="AR32" s="17"/>
      <c r="AS32" s="34"/>
      <c r="AT32" s="74"/>
      <c r="AU32" s="220"/>
      <c r="AY32" s="106"/>
      <c r="AZ32" s="123">
        <f>選手名簿!B5</f>
        <v>103</v>
      </c>
      <c r="BA32" s="124" t="str">
        <f>選手名簿!$C$5</f>
        <v>金光大阪</v>
      </c>
      <c r="BB32" s="127">
        <v>103</v>
      </c>
      <c r="BC32" s="127">
        <f>選手名簿!B18</f>
        <v>0</v>
      </c>
      <c r="BD32" s="127">
        <f>選手名簿!C18</f>
        <v>0</v>
      </c>
      <c r="BE32" s="107"/>
      <c r="BG32" s="632"/>
      <c r="BH32" s="398" t="s">
        <v>261</v>
      </c>
      <c r="BI32" s="192">
        <v>5</v>
      </c>
      <c r="BJ32" s="193">
        <f t="shared" si="0"/>
        <v>102</v>
      </c>
      <c r="BK32" s="407" t="s">
        <v>297</v>
      </c>
      <c r="BL32" s="193"/>
      <c r="BM32" s="193">
        <f t="shared" si="1"/>
        <v>109</v>
      </c>
      <c r="BN32" s="414" t="s">
        <v>302</v>
      </c>
      <c r="BO32" s="415" t="s">
        <v>274</v>
      </c>
      <c r="BP32" s="416">
        <v>0.47916666666666669</v>
      </c>
      <c r="BR32" s="379" t="str">
        <f>選手名簿!$C$7</f>
        <v>大阪桐蔭</v>
      </c>
      <c r="BS32" s="124">
        <v>105</v>
      </c>
    </row>
    <row r="33" spans="2:71" ht="13.5" customHeight="1">
      <c r="B33" s="219"/>
      <c r="C33" s="74"/>
      <c r="D33" s="488" t="s">
        <v>2</v>
      </c>
      <c r="E33" s="496"/>
      <c r="F33" s="18"/>
      <c r="G33" s="15"/>
      <c r="H33" s="15"/>
      <c r="I33" s="15"/>
      <c r="J33" s="15"/>
      <c r="K33" s="15"/>
      <c r="L33" s="15"/>
      <c r="M33" s="15"/>
      <c r="N33" s="15"/>
      <c r="O33" s="15"/>
      <c r="P33" s="15"/>
      <c r="Q33" s="15"/>
      <c r="R33" s="15"/>
      <c r="S33" s="15"/>
      <c r="T33" s="27" t="s">
        <v>28</v>
      </c>
      <c r="U33" s="205" t="s">
        <v>30</v>
      </c>
      <c r="V33" s="33"/>
      <c r="W33" s="228" t="s">
        <v>34</v>
      </c>
      <c r="X33" s="24" t="s">
        <v>37</v>
      </c>
      <c r="Y33" s="595" t="s">
        <v>39</v>
      </c>
      <c r="Z33" s="595"/>
      <c r="AA33" s="18" t="s">
        <v>13</v>
      </c>
      <c r="AB33" s="469" t="s">
        <v>43</v>
      </c>
      <c r="AC33" s="505"/>
      <c r="AD33" s="15"/>
      <c r="AE33" s="15"/>
      <c r="AF33" s="15"/>
      <c r="AG33" s="15"/>
      <c r="AH33" s="469" t="s">
        <v>44</v>
      </c>
      <c r="AI33" s="505"/>
      <c r="AJ33" s="15"/>
      <c r="AK33" s="15"/>
      <c r="AL33" s="15"/>
      <c r="AM33" s="21"/>
      <c r="AN33" s="498" t="s">
        <v>45</v>
      </c>
      <c r="AO33" s="501"/>
      <c r="AP33" s="501"/>
      <c r="AQ33" s="501"/>
      <c r="AR33" s="501"/>
      <c r="AS33" s="20"/>
      <c r="AT33" s="74"/>
      <c r="AU33" s="220"/>
      <c r="AY33" s="106"/>
      <c r="AZ33" s="123">
        <f>選手名簿!B6</f>
        <v>104</v>
      </c>
      <c r="BA33" s="124" t="str">
        <f>選手名簿!$C$6</f>
        <v>京都橘</v>
      </c>
      <c r="BB33" s="127">
        <v>104</v>
      </c>
      <c r="BC33" s="127">
        <f>選手名簿!B19</f>
        <v>0</v>
      </c>
      <c r="BD33" s="127">
        <f>選手名簿!C19</f>
        <v>0</v>
      </c>
      <c r="BE33" s="107"/>
      <c r="BG33" s="630" t="s">
        <v>171</v>
      </c>
      <c r="BH33" s="384" t="s">
        <v>262</v>
      </c>
      <c r="BI33" s="194">
        <v>6</v>
      </c>
      <c r="BJ33" s="195">
        <f t="shared" si="0"/>
        <v>104</v>
      </c>
      <c r="BK33" s="408" t="s">
        <v>298</v>
      </c>
      <c r="BL33" s="195"/>
      <c r="BM33" s="195">
        <f t="shared" si="1"/>
        <v>105</v>
      </c>
      <c r="BN33" s="417" t="s">
        <v>301</v>
      </c>
      <c r="BO33" s="405" t="s">
        <v>275</v>
      </c>
      <c r="BP33" s="418">
        <v>0.45833333333333331</v>
      </c>
      <c r="BR33" s="379" t="str">
        <f>選手名簿!$C$8</f>
        <v>神戸弘陵</v>
      </c>
      <c r="BS33" s="124">
        <v>106</v>
      </c>
    </row>
    <row r="34" spans="2:71">
      <c r="B34" s="219"/>
      <c r="C34" s="74"/>
      <c r="D34" s="22"/>
      <c r="E34" s="21"/>
      <c r="F34" s="18"/>
      <c r="G34" s="664" t="str">
        <f>IF(F28="","",VLOOKUP(F28,$BI$28:$BO$117,7,0))</f>
        <v/>
      </c>
      <c r="H34" s="664"/>
      <c r="I34" s="664" t="e">
        <f>IF(#REF!="","",VLOOKUP(#REF!,$BI$28:$BN$117,2,1))</f>
        <v>#REF!</v>
      </c>
      <c r="J34" s="664"/>
      <c r="K34" s="664" t="e">
        <f>IF(#REF!="","",VLOOKUP(#REF!,$BI$28:$BN$117,2,1))</f>
        <v>#REF!</v>
      </c>
      <c r="L34" s="664"/>
      <c r="M34" s="664" t="str">
        <f>IF(K24="","",VLOOKUP(K24,$BI$28:$BN$117,2,1))</f>
        <v/>
      </c>
      <c r="N34" s="664"/>
      <c r="O34" s="664" t="str">
        <f>IF(M24="","",VLOOKUP(M24,$BI$28:$BN$117,2,1))</f>
        <v/>
      </c>
      <c r="P34" s="664"/>
      <c r="Q34" s="664" t="str">
        <f>IF(O24="","",VLOOKUP(O24,$BI$28:$BN$117,2,1))</f>
        <v/>
      </c>
      <c r="R34" s="664"/>
      <c r="S34" s="15"/>
      <c r="T34" s="18"/>
      <c r="U34" s="206" t="s">
        <v>31</v>
      </c>
      <c r="V34" s="32" t="s">
        <v>33</v>
      </c>
      <c r="W34" s="228" t="s">
        <v>35</v>
      </c>
      <c r="X34" s="25"/>
      <c r="Y34" s="665" t="s">
        <v>40</v>
      </c>
      <c r="Z34" s="666"/>
      <c r="AA34" s="18"/>
      <c r="AB34" s="648"/>
      <c r="AC34" s="649"/>
      <c r="AD34" s="649"/>
      <c r="AE34" s="649"/>
      <c r="AF34" s="649"/>
      <c r="AG34" s="15" t="s">
        <v>73</v>
      </c>
      <c r="AH34" s="648"/>
      <c r="AI34" s="649"/>
      <c r="AJ34" s="649"/>
      <c r="AK34" s="649"/>
      <c r="AL34" s="649"/>
      <c r="AM34" s="15" t="s">
        <v>73</v>
      </c>
      <c r="AN34" s="648"/>
      <c r="AO34" s="649"/>
      <c r="AP34" s="649"/>
      <c r="AQ34" s="649"/>
      <c r="AR34" s="649"/>
      <c r="AS34" s="20" t="s">
        <v>73</v>
      </c>
      <c r="AT34" s="74"/>
      <c r="AU34" s="220"/>
      <c r="AY34" s="106"/>
      <c r="AZ34" s="123">
        <f>選手名簿!B7</f>
        <v>105</v>
      </c>
      <c r="BA34" s="124" t="str">
        <f>選手名簿!$C$7</f>
        <v>大阪桐蔭</v>
      </c>
      <c r="BB34" s="127">
        <v>105</v>
      </c>
      <c r="BC34" s="127">
        <f>選手名簿!B20</f>
        <v>0</v>
      </c>
      <c r="BD34" s="127">
        <f>選手名簿!C20</f>
        <v>0</v>
      </c>
      <c r="BE34" s="107"/>
      <c r="BG34" s="662"/>
      <c r="BH34" s="386" t="s">
        <v>262</v>
      </c>
      <c r="BI34" s="190">
        <v>7</v>
      </c>
      <c r="BJ34" s="191">
        <f t="shared" si="0"/>
        <v>106</v>
      </c>
      <c r="BK34" s="406" t="s">
        <v>295</v>
      </c>
      <c r="BL34" s="191"/>
      <c r="BM34" s="191">
        <f t="shared" si="1"/>
        <v>103</v>
      </c>
      <c r="BN34" s="412" t="s">
        <v>296</v>
      </c>
      <c r="BO34" s="406" t="s">
        <v>275</v>
      </c>
      <c r="BP34" s="413">
        <v>0.5625</v>
      </c>
      <c r="BR34" s="379" t="str">
        <f>選手名簿!$C$9</f>
        <v>近大附属</v>
      </c>
      <c r="BS34" s="124">
        <v>107</v>
      </c>
    </row>
    <row r="35" spans="2:71">
      <c r="B35" s="219"/>
      <c r="C35" s="74"/>
      <c r="D35" s="506" t="s">
        <v>4</v>
      </c>
      <c r="E35" s="507"/>
      <c r="F35" s="19"/>
      <c r="G35" s="17"/>
      <c r="H35" s="15"/>
      <c r="I35" s="17"/>
      <c r="J35" s="17"/>
      <c r="K35" s="17"/>
      <c r="L35" s="17"/>
      <c r="M35" s="17"/>
      <c r="N35" s="17"/>
      <c r="O35" s="17"/>
      <c r="P35" s="17"/>
      <c r="Q35" s="17"/>
      <c r="R35" s="17"/>
      <c r="S35" s="17"/>
      <c r="T35" s="19" t="s">
        <v>29</v>
      </c>
      <c r="U35" s="207" t="s">
        <v>32</v>
      </c>
      <c r="V35" s="32"/>
      <c r="W35" s="230" t="s">
        <v>36</v>
      </c>
      <c r="X35" s="25" t="s">
        <v>38</v>
      </c>
      <c r="Y35" s="595" t="s">
        <v>41</v>
      </c>
      <c r="Z35" s="595"/>
      <c r="AA35" s="18" t="s">
        <v>42</v>
      </c>
      <c r="AB35" s="19"/>
      <c r="AC35" s="17"/>
      <c r="AD35" s="17"/>
      <c r="AE35" s="17"/>
      <c r="AF35" s="17"/>
      <c r="AG35" s="17"/>
      <c r="AH35" s="648"/>
      <c r="AI35" s="649"/>
      <c r="AJ35" s="649"/>
      <c r="AK35" s="649"/>
      <c r="AL35" s="649"/>
      <c r="AM35" s="17" t="s">
        <v>73</v>
      </c>
      <c r="AN35" s="19"/>
      <c r="AO35" s="17"/>
      <c r="AP35" s="17"/>
      <c r="AQ35" s="17"/>
      <c r="AR35" s="17"/>
      <c r="AS35" s="34"/>
      <c r="AT35" s="74"/>
      <c r="AU35" s="220"/>
      <c r="AY35" s="106"/>
      <c r="AZ35" s="123">
        <f>選手名簿!B8</f>
        <v>106</v>
      </c>
      <c r="BA35" s="124" t="str">
        <f>選手名簿!$C$8</f>
        <v>神戸弘陵</v>
      </c>
      <c r="BB35" s="127">
        <v>106</v>
      </c>
      <c r="BC35" s="127">
        <f>選手名簿!B21</f>
        <v>0</v>
      </c>
      <c r="BD35" s="127">
        <f>選手名簿!C21</f>
        <v>0</v>
      </c>
      <c r="BE35" s="107"/>
      <c r="BG35" s="662"/>
      <c r="BH35" s="385" t="s">
        <v>263</v>
      </c>
      <c r="BI35" s="190">
        <v>8</v>
      </c>
      <c r="BJ35" s="191">
        <f t="shared" si="0"/>
        <v>107</v>
      </c>
      <c r="BK35" s="406" t="s">
        <v>294</v>
      </c>
      <c r="BL35" s="191"/>
      <c r="BM35" s="191">
        <f t="shared" si="1"/>
        <v>102</v>
      </c>
      <c r="BN35" s="412" t="s">
        <v>297</v>
      </c>
      <c r="BO35" s="405" t="s">
        <v>276</v>
      </c>
      <c r="BP35" s="418">
        <v>0.45833333333333331</v>
      </c>
      <c r="BR35" s="379" t="str">
        <f>選手名簿!$C$10</f>
        <v>三田学園</v>
      </c>
      <c r="BS35" s="124">
        <v>108</v>
      </c>
    </row>
    <row r="36" spans="2:71" ht="13.5" customHeight="1">
      <c r="B36" s="219"/>
      <c r="C36" s="74"/>
      <c r="D36" s="500" t="s">
        <v>48</v>
      </c>
      <c r="E36" s="501"/>
      <c r="F36" s="501"/>
      <c r="G36" s="501"/>
      <c r="H36" s="650" t="str">
        <f>IF(F28="","",VLOOKUP(F28,$BI$28:$BN$117,2,0))</f>
        <v/>
      </c>
      <c r="I36" s="650"/>
      <c r="J36" s="28"/>
      <c r="K36" s="28"/>
      <c r="L36" s="28"/>
      <c r="M36" s="28"/>
      <c r="N36" s="28"/>
      <c r="O36" s="28"/>
      <c r="P36" s="28"/>
      <c r="Q36" s="651" t="s">
        <v>93</v>
      </c>
      <c r="R36" s="651"/>
      <c r="S36" s="651"/>
      <c r="T36" s="54"/>
      <c r="U36" s="652" t="str">
        <f>IF(W36="","",SUM(W36:W38))</f>
        <v/>
      </c>
      <c r="V36" s="653"/>
      <c r="W36" s="660"/>
      <c r="X36" s="498" t="s">
        <v>46</v>
      </c>
      <c r="Y36" s="502"/>
      <c r="Z36" s="660"/>
      <c r="AA36" s="652" t="str">
        <f>IF(Z36="","",SUM(Z36:Z38))</f>
        <v/>
      </c>
      <c r="AB36" s="653"/>
      <c r="AC36" s="503" t="s">
        <v>48</v>
      </c>
      <c r="AD36" s="501"/>
      <c r="AE36" s="501"/>
      <c r="AF36" s="501"/>
      <c r="AG36" s="530" t="str">
        <f>IF(F28="","",VLOOKUP(F28,$BI$28:$BN$117,5,0))</f>
        <v/>
      </c>
      <c r="AH36" s="530"/>
      <c r="AI36" s="28"/>
      <c r="AJ36" s="28"/>
      <c r="AK36" s="28"/>
      <c r="AL36" s="28"/>
      <c r="AM36" s="28"/>
      <c r="AN36" s="28"/>
      <c r="AO36" s="28"/>
      <c r="AP36" s="651" t="s">
        <v>93</v>
      </c>
      <c r="AQ36" s="651"/>
      <c r="AR36" s="651"/>
      <c r="AS36" s="53"/>
      <c r="AT36" s="74"/>
      <c r="AU36" s="220"/>
      <c r="AY36" s="106"/>
      <c r="AZ36" s="123">
        <f>選手名簿!B9</f>
        <v>107</v>
      </c>
      <c r="BA36" s="124" t="str">
        <f>選手名簿!$C$9</f>
        <v>近大附属</v>
      </c>
      <c r="BB36" s="127">
        <v>107</v>
      </c>
      <c r="BC36" s="127">
        <f>選手名簿!B22</f>
        <v>0</v>
      </c>
      <c r="BD36" s="127">
        <f>選手名簿!C22</f>
        <v>0</v>
      </c>
      <c r="BE36" s="107"/>
      <c r="BG36" s="662"/>
      <c r="BH36" s="395" t="s">
        <v>263</v>
      </c>
      <c r="BI36" s="190">
        <v>9</v>
      </c>
      <c r="BJ36" s="191">
        <f t="shared" si="0"/>
        <v>108</v>
      </c>
      <c r="BK36" s="406" t="s">
        <v>299</v>
      </c>
      <c r="BL36" s="191"/>
      <c r="BM36" s="191">
        <f t="shared" si="1"/>
        <v>101</v>
      </c>
      <c r="BN36" s="412" t="s">
        <v>293</v>
      </c>
      <c r="BO36" s="419" t="s">
        <v>276</v>
      </c>
      <c r="BP36" s="420">
        <v>0.5625</v>
      </c>
      <c r="BR36" s="379" t="str">
        <f>選手名簿!$C$11</f>
        <v>興國</v>
      </c>
      <c r="BS36" s="124">
        <v>109</v>
      </c>
    </row>
    <row r="37" spans="2:71" ht="14.25" customHeight="1" thickBot="1">
      <c r="B37" s="219"/>
      <c r="C37" s="74"/>
      <c r="D37" s="90"/>
      <c r="E37" s="669" t="str">
        <f>IF($H$36="","",VLOOKUP($H$36,選手名簿!$B$3:$C$25,2,0))</f>
        <v/>
      </c>
      <c r="F37" s="670"/>
      <c r="G37" s="670"/>
      <c r="H37" s="670"/>
      <c r="I37" s="670"/>
      <c r="J37" s="670"/>
      <c r="K37" s="670"/>
      <c r="L37" s="670"/>
      <c r="M37" s="670"/>
      <c r="N37" s="670"/>
      <c r="O37" s="670"/>
      <c r="P37" s="670"/>
      <c r="Q37" s="670"/>
      <c r="R37" s="670"/>
      <c r="S37" s="670"/>
      <c r="T37" s="66"/>
      <c r="U37" s="654"/>
      <c r="V37" s="655"/>
      <c r="W37" s="661"/>
      <c r="X37" s="523"/>
      <c r="Y37" s="525"/>
      <c r="Z37" s="661"/>
      <c r="AA37" s="667"/>
      <c r="AB37" s="655"/>
      <c r="AC37" s="510"/>
      <c r="AD37" s="669" t="str">
        <f>IF($AG$36="","",VLOOKUP($AG$36,選手名簿!$B$3:$C$25,2,0))</f>
        <v/>
      </c>
      <c r="AE37" s="670"/>
      <c r="AF37" s="670"/>
      <c r="AG37" s="670"/>
      <c r="AH37" s="670"/>
      <c r="AI37" s="670"/>
      <c r="AJ37" s="670"/>
      <c r="AK37" s="670"/>
      <c r="AL37" s="670"/>
      <c r="AM37" s="670"/>
      <c r="AN37" s="670"/>
      <c r="AO37" s="670"/>
      <c r="AP37" s="670"/>
      <c r="AQ37" s="670"/>
      <c r="AR37" s="670"/>
      <c r="AS37" s="20"/>
      <c r="AT37" s="74"/>
      <c r="AU37" s="220"/>
      <c r="AY37" s="106"/>
      <c r="AZ37" s="123">
        <f>選手名簿!B10</f>
        <v>108</v>
      </c>
      <c r="BA37" s="124" t="str">
        <f>選手名簿!$C$10</f>
        <v>三田学園</v>
      </c>
      <c r="BB37" s="127">
        <v>108</v>
      </c>
      <c r="BC37" s="127">
        <f>選手名簿!B23</f>
        <v>0</v>
      </c>
      <c r="BD37" s="127">
        <f>選手名簿!C23</f>
        <v>0</v>
      </c>
      <c r="BE37" s="107"/>
      <c r="BG37" s="663"/>
      <c r="BH37" s="395" t="s">
        <v>263</v>
      </c>
      <c r="BI37" s="192">
        <v>10</v>
      </c>
      <c r="BJ37" s="193">
        <f t="shared" si="0"/>
        <v>110</v>
      </c>
      <c r="BK37" s="407" t="s">
        <v>300</v>
      </c>
      <c r="BL37" s="193"/>
      <c r="BM37" s="193">
        <f t="shared" si="1"/>
        <v>109</v>
      </c>
      <c r="BN37" s="414" t="s">
        <v>302</v>
      </c>
      <c r="BO37" s="421" t="s">
        <v>277</v>
      </c>
      <c r="BP37" s="422">
        <v>0.45833333333333331</v>
      </c>
      <c r="BR37" s="380" t="str">
        <f>選手名簿!$C$12</f>
        <v>近江</v>
      </c>
      <c r="BS37" s="126">
        <v>110</v>
      </c>
    </row>
    <row r="38" spans="2:71" ht="14.25" customHeight="1">
      <c r="B38" s="219"/>
      <c r="C38" s="74"/>
      <c r="D38" s="90"/>
      <c r="E38" s="670"/>
      <c r="F38" s="670"/>
      <c r="G38" s="670"/>
      <c r="H38" s="670"/>
      <c r="I38" s="670"/>
      <c r="J38" s="670"/>
      <c r="K38" s="670"/>
      <c r="L38" s="670"/>
      <c r="M38" s="670"/>
      <c r="N38" s="670"/>
      <c r="O38" s="670"/>
      <c r="P38" s="670"/>
      <c r="Q38" s="670"/>
      <c r="R38" s="670"/>
      <c r="S38" s="670"/>
      <c r="T38" s="21"/>
      <c r="U38" s="656"/>
      <c r="V38" s="657"/>
      <c r="W38" s="660"/>
      <c r="X38" s="505" t="s">
        <v>47</v>
      </c>
      <c r="Y38" s="505"/>
      <c r="Z38" s="660"/>
      <c r="AA38" s="656"/>
      <c r="AB38" s="657"/>
      <c r="AC38" s="510"/>
      <c r="AD38" s="670"/>
      <c r="AE38" s="670"/>
      <c r="AF38" s="670"/>
      <c r="AG38" s="670"/>
      <c r="AH38" s="670"/>
      <c r="AI38" s="670"/>
      <c r="AJ38" s="670"/>
      <c r="AK38" s="670"/>
      <c r="AL38" s="670"/>
      <c r="AM38" s="670"/>
      <c r="AN38" s="670"/>
      <c r="AO38" s="670"/>
      <c r="AP38" s="670"/>
      <c r="AQ38" s="670"/>
      <c r="AR38" s="670"/>
      <c r="AS38" s="20"/>
      <c r="AT38" s="74"/>
      <c r="AU38" s="220"/>
      <c r="AY38" s="106"/>
      <c r="AZ38" s="123">
        <f>選手名簿!B11</f>
        <v>109</v>
      </c>
      <c r="BA38" s="124" t="str">
        <f>選手名簿!$C$11</f>
        <v>興國</v>
      </c>
      <c r="BB38" s="127">
        <v>109</v>
      </c>
      <c r="BC38" s="127">
        <f>選手名簿!B24</f>
        <v>0</v>
      </c>
      <c r="BD38" s="127">
        <f>選手名簿!C24</f>
        <v>0</v>
      </c>
      <c r="BE38" s="107"/>
      <c r="BG38" s="630" t="s">
        <v>172</v>
      </c>
      <c r="BH38" s="381" t="s">
        <v>264</v>
      </c>
      <c r="BI38" s="194">
        <v>11</v>
      </c>
      <c r="BJ38" s="195">
        <f t="shared" si="0"/>
        <v>107</v>
      </c>
      <c r="BK38" s="408" t="s">
        <v>294</v>
      </c>
      <c r="BL38" s="195"/>
      <c r="BM38" s="195">
        <f t="shared" si="1"/>
        <v>103</v>
      </c>
      <c r="BN38" s="417" t="s">
        <v>296</v>
      </c>
      <c r="BO38" s="408" t="s">
        <v>276</v>
      </c>
      <c r="BP38" s="423">
        <v>0.45833333333333331</v>
      </c>
    </row>
    <row r="39" spans="2:71" ht="14.25" customHeight="1" thickBot="1">
      <c r="B39" s="219"/>
      <c r="C39" s="74"/>
      <c r="D39" s="16"/>
      <c r="E39" s="67"/>
      <c r="F39" s="67"/>
      <c r="G39" s="67"/>
      <c r="H39" s="67"/>
      <c r="I39" s="67"/>
      <c r="J39" s="67"/>
      <c r="K39" s="67"/>
      <c r="L39" s="67"/>
      <c r="M39" s="67"/>
      <c r="N39" s="67"/>
      <c r="O39" s="67"/>
      <c r="P39" s="67"/>
      <c r="Q39" s="67"/>
      <c r="R39" s="67"/>
      <c r="S39" s="67"/>
      <c r="T39" s="67"/>
      <c r="U39" s="658"/>
      <c r="V39" s="659"/>
      <c r="W39" s="668"/>
      <c r="X39" s="529"/>
      <c r="Y39" s="529"/>
      <c r="Z39" s="668"/>
      <c r="AA39" s="658"/>
      <c r="AB39" s="659"/>
      <c r="AC39" s="67"/>
      <c r="AD39" s="67"/>
      <c r="AE39" s="67"/>
      <c r="AF39" s="67"/>
      <c r="AG39" s="67"/>
      <c r="AH39" s="67"/>
      <c r="AI39" s="67"/>
      <c r="AJ39" s="67"/>
      <c r="AK39" s="67"/>
      <c r="AL39" s="67"/>
      <c r="AM39" s="67"/>
      <c r="AN39" s="67"/>
      <c r="AO39" s="67"/>
      <c r="AP39" s="67"/>
      <c r="AQ39" s="67"/>
      <c r="AR39" s="67"/>
      <c r="AS39" s="34"/>
      <c r="AT39" s="74"/>
      <c r="AU39" s="220"/>
      <c r="AY39" s="106"/>
      <c r="AZ39" s="125">
        <f>選手名簿!B12</f>
        <v>110</v>
      </c>
      <c r="BA39" s="126" t="str">
        <f>選手名簿!$C$12</f>
        <v>近江</v>
      </c>
      <c r="BB39" s="127">
        <v>110</v>
      </c>
      <c r="BC39" s="127">
        <f>選手名簿!B25</f>
        <v>0</v>
      </c>
      <c r="BD39" s="127">
        <f>選手名簿!C25</f>
        <v>0</v>
      </c>
      <c r="BE39" s="107"/>
      <c r="BG39" s="662"/>
      <c r="BH39" s="386" t="s">
        <v>264</v>
      </c>
      <c r="BI39" s="190">
        <v>12</v>
      </c>
      <c r="BJ39" s="191">
        <f t="shared" si="0"/>
        <v>101</v>
      </c>
      <c r="BK39" s="406" t="s">
        <v>293</v>
      </c>
      <c r="BL39" s="191"/>
      <c r="BM39" s="191">
        <f t="shared" si="1"/>
        <v>109</v>
      </c>
      <c r="BN39" s="412" t="s">
        <v>302</v>
      </c>
      <c r="BO39" s="406" t="s">
        <v>276</v>
      </c>
      <c r="BP39" s="413">
        <v>0.5625</v>
      </c>
    </row>
    <row r="40" spans="2:71">
      <c r="B40" s="219"/>
      <c r="C40" s="74"/>
      <c r="D40" s="494" t="s">
        <v>53</v>
      </c>
      <c r="E40" s="467"/>
      <c r="F40" s="467"/>
      <c r="G40" s="467"/>
      <c r="H40" s="467"/>
      <c r="I40" s="467"/>
      <c r="J40" s="467"/>
      <c r="K40" s="467"/>
      <c r="L40" s="467"/>
      <c r="M40" s="468"/>
      <c r="N40" s="59"/>
      <c r="O40" s="57"/>
      <c r="P40" s="28"/>
      <c r="Q40" s="28"/>
      <c r="R40" s="28"/>
      <c r="S40" s="28"/>
      <c r="T40" s="28"/>
      <c r="U40" s="33"/>
      <c r="V40" s="25" t="s">
        <v>50</v>
      </c>
      <c r="W40" s="15"/>
      <c r="X40" s="15"/>
      <c r="Y40" s="15"/>
      <c r="Z40" s="15"/>
      <c r="AA40" s="25" t="s">
        <v>50</v>
      </c>
      <c r="AB40" s="27"/>
      <c r="AC40" s="28"/>
      <c r="AD40" s="28"/>
      <c r="AE40" s="28"/>
      <c r="AF40" s="28"/>
      <c r="AG40" s="28"/>
      <c r="AH40" s="28"/>
      <c r="AI40" s="58"/>
      <c r="AJ40" s="490" t="s">
        <v>98</v>
      </c>
      <c r="AK40" s="490"/>
      <c r="AL40" s="490"/>
      <c r="AM40" s="490"/>
      <c r="AN40" s="490"/>
      <c r="AO40" s="490"/>
      <c r="AP40" s="490"/>
      <c r="AQ40" s="490"/>
      <c r="AR40" s="490"/>
      <c r="AS40" s="572"/>
      <c r="AT40" s="74"/>
      <c r="AU40" s="220"/>
      <c r="AV40" s="15"/>
      <c r="AY40" s="106"/>
      <c r="AZ40" s="3"/>
      <c r="BA40" s="3"/>
      <c r="BB40" s="3"/>
      <c r="BC40" s="3"/>
      <c r="BD40" s="3"/>
      <c r="BE40" s="107"/>
      <c r="BG40" s="662"/>
      <c r="BH40" s="386" t="s">
        <v>264</v>
      </c>
      <c r="BI40" s="190">
        <v>13</v>
      </c>
      <c r="BJ40" s="191">
        <f t="shared" si="0"/>
        <v>106</v>
      </c>
      <c r="BK40" s="406" t="s">
        <v>295</v>
      </c>
      <c r="BL40" s="191"/>
      <c r="BM40" s="191">
        <f t="shared" si="1"/>
        <v>104</v>
      </c>
      <c r="BN40" s="412" t="s">
        <v>298</v>
      </c>
      <c r="BO40" s="406" t="s">
        <v>278</v>
      </c>
      <c r="BP40" s="413">
        <v>0.45833333333333331</v>
      </c>
    </row>
    <row r="41" spans="2:71">
      <c r="B41" s="219"/>
      <c r="C41" s="74"/>
      <c r="D41" s="14" t="s">
        <v>51</v>
      </c>
      <c r="E41" s="15" t="s">
        <v>80</v>
      </c>
      <c r="F41" s="498" t="s">
        <v>75</v>
      </c>
      <c r="G41" s="501"/>
      <c r="H41" s="501"/>
      <c r="I41" s="522"/>
      <c r="J41" s="498" t="s">
        <v>97</v>
      </c>
      <c r="K41" s="501"/>
      <c r="L41" s="501"/>
      <c r="M41" s="522"/>
      <c r="N41" s="469" t="s">
        <v>52</v>
      </c>
      <c r="O41" s="496"/>
      <c r="P41" s="496"/>
      <c r="Q41" s="496"/>
      <c r="R41" s="496"/>
      <c r="S41" s="496"/>
      <c r="T41" s="496"/>
      <c r="U41" s="489"/>
      <c r="V41" s="25" t="s">
        <v>10</v>
      </c>
      <c r="W41" s="15"/>
      <c r="X41" s="505" t="s">
        <v>49</v>
      </c>
      <c r="Y41" s="505"/>
      <c r="Z41" s="15"/>
      <c r="AA41" s="25" t="s">
        <v>10</v>
      </c>
      <c r="AB41" s="469" t="s">
        <v>52</v>
      </c>
      <c r="AC41" s="496"/>
      <c r="AD41" s="496"/>
      <c r="AE41" s="496"/>
      <c r="AF41" s="496"/>
      <c r="AG41" s="496"/>
      <c r="AH41" s="496"/>
      <c r="AI41" s="496"/>
      <c r="AJ41" s="498" t="s">
        <v>97</v>
      </c>
      <c r="AK41" s="501"/>
      <c r="AL41" s="501"/>
      <c r="AM41" s="522"/>
      <c r="AN41" s="498" t="s">
        <v>75</v>
      </c>
      <c r="AO41" s="501"/>
      <c r="AP41" s="501"/>
      <c r="AQ41" s="522"/>
      <c r="AR41" s="15" t="s">
        <v>51</v>
      </c>
      <c r="AS41" s="20" t="s">
        <v>80</v>
      </c>
      <c r="AT41" s="74"/>
      <c r="AU41" s="220"/>
      <c r="AV41" t="s">
        <v>163</v>
      </c>
      <c r="AY41" s="112" t="s">
        <v>151</v>
      </c>
      <c r="AZ41" s="3"/>
      <c r="BA41" s="3"/>
      <c r="BB41" s="3"/>
      <c r="BC41" s="3"/>
      <c r="BD41" s="3"/>
      <c r="BE41" s="107"/>
      <c r="BG41" s="662"/>
      <c r="BH41" s="387" t="s">
        <v>264</v>
      </c>
      <c r="BI41" s="190">
        <v>14</v>
      </c>
      <c r="BJ41" s="191">
        <f t="shared" si="0"/>
        <v>105</v>
      </c>
      <c r="BK41" s="406" t="s">
        <v>301</v>
      </c>
      <c r="BL41" s="191"/>
      <c r="BM41" s="191">
        <f t="shared" si="1"/>
        <v>110</v>
      </c>
      <c r="BN41" s="412" t="s">
        <v>300</v>
      </c>
      <c r="BO41" s="405" t="s">
        <v>278</v>
      </c>
      <c r="BP41" s="418">
        <v>0.5625</v>
      </c>
    </row>
    <row r="42" spans="2:71" ht="14.25" thickBot="1">
      <c r="B42" s="219"/>
      <c r="C42" s="74"/>
      <c r="D42" s="16" t="s">
        <v>17</v>
      </c>
      <c r="E42" s="17" t="s">
        <v>18</v>
      </c>
      <c r="F42" s="523"/>
      <c r="G42" s="524"/>
      <c r="H42" s="524"/>
      <c r="I42" s="525"/>
      <c r="J42" s="523"/>
      <c r="K42" s="524"/>
      <c r="L42" s="524"/>
      <c r="M42" s="525"/>
      <c r="N42" s="55"/>
      <c r="O42" s="56"/>
      <c r="P42" s="17"/>
      <c r="Q42" s="17"/>
      <c r="R42" s="17"/>
      <c r="S42" s="17"/>
      <c r="T42" s="17"/>
      <c r="U42" s="23"/>
      <c r="V42" s="26" t="s">
        <v>11</v>
      </c>
      <c r="W42" s="17"/>
      <c r="X42" s="17"/>
      <c r="Y42" s="17"/>
      <c r="Z42" s="17"/>
      <c r="AA42" s="26" t="s">
        <v>11</v>
      </c>
      <c r="AB42" s="19"/>
      <c r="AC42" s="17"/>
      <c r="AD42" s="17"/>
      <c r="AE42" s="17"/>
      <c r="AF42" s="17"/>
      <c r="AG42" s="17"/>
      <c r="AH42" s="56"/>
      <c r="AI42" s="56"/>
      <c r="AJ42" s="523"/>
      <c r="AK42" s="524"/>
      <c r="AL42" s="524"/>
      <c r="AM42" s="525"/>
      <c r="AN42" s="523"/>
      <c r="AO42" s="524"/>
      <c r="AP42" s="524"/>
      <c r="AQ42" s="525"/>
      <c r="AR42" s="17" t="s">
        <v>17</v>
      </c>
      <c r="AS42" s="34" t="s">
        <v>18</v>
      </c>
      <c r="AT42" s="74"/>
      <c r="AU42" s="220"/>
      <c r="AV42" s="214" t="s">
        <v>142</v>
      </c>
      <c r="AW42" s="89" t="s">
        <v>143</v>
      </c>
      <c r="AX42" s="3"/>
      <c r="AY42" s="112"/>
      <c r="AZ42" s="3"/>
      <c r="BA42" s="3"/>
      <c r="BB42" s="3"/>
      <c r="BC42" s="3"/>
      <c r="BD42" s="3"/>
      <c r="BE42" s="107"/>
      <c r="BG42" s="663"/>
      <c r="BH42" s="383" t="s">
        <v>264</v>
      </c>
      <c r="BI42" s="192">
        <v>15</v>
      </c>
      <c r="BJ42" s="193">
        <f t="shared" si="0"/>
        <v>108</v>
      </c>
      <c r="BK42" s="407" t="s">
        <v>299</v>
      </c>
      <c r="BL42" s="193"/>
      <c r="BM42" s="193">
        <f t="shared" si="1"/>
        <v>102</v>
      </c>
      <c r="BN42" s="414" t="s">
        <v>297</v>
      </c>
      <c r="BO42" s="407" t="s">
        <v>279</v>
      </c>
      <c r="BP42" s="424">
        <v>0.45833333333333331</v>
      </c>
    </row>
    <row r="43" spans="2:71" ht="15" customHeight="1" thickBot="1">
      <c r="B43" s="219"/>
      <c r="C43" s="74"/>
      <c r="D43" s="198"/>
      <c r="E43" s="15" t="s">
        <v>21</v>
      </c>
      <c r="F43" s="671"/>
      <c r="G43" s="672"/>
      <c r="H43" s="672"/>
      <c r="I43" s="238"/>
      <c r="J43" s="671"/>
      <c r="K43" s="673"/>
      <c r="L43" s="673"/>
      <c r="M43" s="238"/>
      <c r="N43" s="674" t="str">
        <f>IF(AV43="","",VLOOKUP(AV43,選手名簿!$B$28:$E$686,3,0))</f>
        <v/>
      </c>
      <c r="O43" s="675"/>
      <c r="P43" s="675"/>
      <c r="Q43" s="675"/>
      <c r="R43" s="675"/>
      <c r="S43" s="675"/>
      <c r="T43" s="675"/>
      <c r="U43" s="675"/>
      <c r="V43" s="200"/>
      <c r="W43" s="70"/>
      <c r="X43" s="490" t="s">
        <v>81</v>
      </c>
      <c r="Y43" s="490"/>
      <c r="Z43" s="71"/>
      <c r="AA43" s="201"/>
      <c r="AB43" s="674" t="str">
        <f>IF(AW43="","",VLOOKUP(AW43,選手名簿!$B$28:$E$686,3,0))</f>
        <v/>
      </c>
      <c r="AC43" s="675"/>
      <c r="AD43" s="675"/>
      <c r="AE43" s="675"/>
      <c r="AF43" s="675"/>
      <c r="AG43" s="675"/>
      <c r="AH43" s="675"/>
      <c r="AI43" s="675"/>
      <c r="AJ43" s="676"/>
      <c r="AK43" s="677"/>
      <c r="AL43" s="678"/>
      <c r="AM43" s="238"/>
      <c r="AN43" s="676"/>
      <c r="AO43" s="677"/>
      <c r="AP43" s="678"/>
      <c r="AQ43" s="238"/>
      <c r="AR43" s="231"/>
      <c r="AS43" s="20" t="s">
        <v>21</v>
      </c>
      <c r="AT43" s="74"/>
      <c r="AU43" s="220"/>
      <c r="AV43" s="214" t="str">
        <f>IF(V43="","",$H$36*100+V43)</f>
        <v/>
      </c>
      <c r="AW43" s="89" t="str">
        <f>IF(AA43="","",$AG$36*100+AA43)</f>
        <v/>
      </c>
      <c r="AX43" s="3"/>
      <c r="AY43" s="106"/>
      <c r="AZ43" s="213" t="str">
        <f>$H$36</f>
        <v/>
      </c>
      <c r="BA43" s="100" t="s">
        <v>152</v>
      </c>
      <c r="BB43" s="100"/>
      <c r="BC43" s="213" t="str">
        <f>$AG$36</f>
        <v/>
      </c>
      <c r="BD43" s="100" t="s">
        <v>153</v>
      </c>
      <c r="BE43" s="107"/>
      <c r="BG43" s="630" t="s">
        <v>173</v>
      </c>
      <c r="BH43" s="393" t="s">
        <v>265</v>
      </c>
      <c r="BI43" s="194">
        <v>16</v>
      </c>
      <c r="BJ43" s="195">
        <f t="shared" si="0"/>
        <v>107</v>
      </c>
      <c r="BK43" s="408" t="s">
        <v>294</v>
      </c>
      <c r="BL43" s="195"/>
      <c r="BM43" s="195">
        <f t="shared" si="1"/>
        <v>101</v>
      </c>
      <c r="BN43" s="417" t="s">
        <v>293</v>
      </c>
      <c r="BO43" s="405" t="s">
        <v>276</v>
      </c>
      <c r="BP43" s="418">
        <v>0.45833333333333331</v>
      </c>
    </row>
    <row r="44" spans="2:71" ht="15" customHeight="1" thickBot="1">
      <c r="B44" s="219"/>
      <c r="C44" s="74"/>
      <c r="D44" s="199"/>
      <c r="E44" s="29" t="s">
        <v>21</v>
      </c>
      <c r="F44" s="671"/>
      <c r="G44" s="672"/>
      <c r="H44" s="672"/>
      <c r="I44" s="239"/>
      <c r="J44" s="671"/>
      <c r="K44" s="673"/>
      <c r="L44" s="673"/>
      <c r="M44" s="238"/>
      <c r="N44" s="674" t="str">
        <f>IF(AV44="","",VLOOKUP(AV44,選手名簿!$B$28:$E$686,3,0))</f>
        <v/>
      </c>
      <c r="O44" s="675"/>
      <c r="P44" s="675"/>
      <c r="Q44" s="675"/>
      <c r="R44" s="675"/>
      <c r="S44" s="675"/>
      <c r="T44" s="675"/>
      <c r="U44" s="675"/>
      <c r="V44" s="201"/>
      <c r="W44" s="336"/>
      <c r="X44" s="337"/>
      <c r="Y44" s="337"/>
      <c r="Z44" s="338"/>
      <c r="AA44" s="201"/>
      <c r="AB44" s="674" t="str">
        <f>IF(AW44="","",VLOOKUP(AW44,選手名簿!$B$28:$E$686,3,0))</f>
        <v/>
      </c>
      <c r="AC44" s="675"/>
      <c r="AD44" s="675"/>
      <c r="AE44" s="675"/>
      <c r="AF44" s="675"/>
      <c r="AG44" s="675"/>
      <c r="AH44" s="675"/>
      <c r="AI44" s="675"/>
      <c r="AJ44" s="676"/>
      <c r="AK44" s="677"/>
      <c r="AL44" s="678"/>
      <c r="AM44" s="239"/>
      <c r="AN44" s="676"/>
      <c r="AO44" s="677"/>
      <c r="AP44" s="678"/>
      <c r="AQ44" s="238"/>
      <c r="AR44" s="231"/>
      <c r="AS44" s="35" t="s">
        <v>21</v>
      </c>
      <c r="AT44" s="74"/>
      <c r="AU44" s="220"/>
      <c r="AV44" s="214" t="str">
        <f t="shared" ref="AV44:AV63" si="2">IF(V44="","",$H$36*100+V44)</f>
        <v/>
      </c>
      <c r="AW44" s="89" t="str">
        <f t="shared" ref="AW44:AW63" si="3">IF(AA44="","",$AG$36*100+AA44)</f>
        <v/>
      </c>
      <c r="AX44" s="3"/>
      <c r="AY44" s="106"/>
      <c r="AZ44" s="458" t="str">
        <f>$E$37</f>
        <v/>
      </c>
      <c r="BA44" s="458"/>
      <c r="BB44" s="100"/>
      <c r="BC44" s="458" t="str">
        <f>$AD$37</f>
        <v/>
      </c>
      <c r="BD44" s="458"/>
      <c r="BE44" s="107"/>
      <c r="BG44" s="662"/>
      <c r="BH44" s="382" t="s">
        <v>265</v>
      </c>
      <c r="BI44" s="190">
        <v>17</v>
      </c>
      <c r="BJ44" s="191">
        <f t="shared" si="0"/>
        <v>105</v>
      </c>
      <c r="BK44" s="406" t="s">
        <v>301</v>
      </c>
      <c r="BL44" s="191"/>
      <c r="BM44" s="191">
        <f t="shared" si="1"/>
        <v>103</v>
      </c>
      <c r="BN44" s="412" t="s">
        <v>296</v>
      </c>
      <c r="BO44" s="406" t="s">
        <v>276</v>
      </c>
      <c r="BP44" s="413">
        <v>0.5625</v>
      </c>
    </row>
    <row r="45" spans="2:71" ht="15" customHeight="1" thickBot="1">
      <c r="B45" s="219"/>
      <c r="C45" s="74"/>
      <c r="D45" s="198"/>
      <c r="E45" s="15" t="s">
        <v>21</v>
      </c>
      <c r="F45" s="671"/>
      <c r="G45" s="672"/>
      <c r="H45" s="672"/>
      <c r="I45" s="240"/>
      <c r="J45" s="671"/>
      <c r="K45" s="673"/>
      <c r="L45" s="673"/>
      <c r="M45" s="238"/>
      <c r="N45" s="674" t="str">
        <f>IF(AV45="","",VLOOKUP(AV45,選手名簿!$B$28:$E$686,3,0))</f>
        <v/>
      </c>
      <c r="O45" s="675"/>
      <c r="P45" s="675"/>
      <c r="Q45" s="675"/>
      <c r="R45" s="675"/>
      <c r="S45" s="675"/>
      <c r="T45" s="675"/>
      <c r="U45" s="675"/>
      <c r="V45" s="202"/>
      <c r="W45" s="339"/>
      <c r="X45" s="340"/>
      <c r="Y45" s="340"/>
      <c r="Z45" s="341"/>
      <c r="AA45" s="201"/>
      <c r="AB45" s="674" t="str">
        <f>IF(AW45="","",VLOOKUP(AW45,選手名簿!$B$28:$E$686,3,0))</f>
        <v/>
      </c>
      <c r="AC45" s="675"/>
      <c r="AD45" s="675"/>
      <c r="AE45" s="675"/>
      <c r="AF45" s="675"/>
      <c r="AG45" s="675"/>
      <c r="AH45" s="675"/>
      <c r="AI45" s="675"/>
      <c r="AJ45" s="676"/>
      <c r="AK45" s="677"/>
      <c r="AL45" s="678"/>
      <c r="AM45" s="240"/>
      <c r="AN45" s="676"/>
      <c r="AO45" s="677"/>
      <c r="AP45" s="678"/>
      <c r="AQ45" s="238"/>
      <c r="AR45" s="231"/>
      <c r="AS45" s="20" t="s">
        <v>21</v>
      </c>
      <c r="AT45" s="74"/>
      <c r="AU45" s="220"/>
      <c r="AV45" s="214" t="str">
        <f t="shared" si="2"/>
        <v/>
      </c>
      <c r="AW45" s="89" t="str">
        <f t="shared" si="3"/>
        <v/>
      </c>
      <c r="AX45" s="3"/>
      <c r="AY45" s="106"/>
      <c r="AZ45" s="96" t="s">
        <v>115</v>
      </c>
      <c r="BA45" s="95" t="s">
        <v>116</v>
      </c>
      <c r="BB45" s="3"/>
      <c r="BC45" s="96" t="s">
        <v>115</v>
      </c>
      <c r="BD45" s="95" t="s">
        <v>116</v>
      </c>
      <c r="BE45" s="107"/>
      <c r="BG45" s="662"/>
      <c r="BH45" s="382" t="s">
        <v>265</v>
      </c>
      <c r="BI45" s="190">
        <v>18</v>
      </c>
      <c r="BJ45" s="191">
        <f t="shared" si="0"/>
        <v>108</v>
      </c>
      <c r="BK45" s="406" t="s">
        <v>299</v>
      </c>
      <c r="BL45" s="191"/>
      <c r="BM45" s="191">
        <f t="shared" si="1"/>
        <v>109</v>
      </c>
      <c r="BN45" s="412" t="s">
        <v>302</v>
      </c>
      <c r="BO45" s="405" t="s">
        <v>280</v>
      </c>
      <c r="BP45" s="418">
        <v>0.45833333333333331</v>
      </c>
    </row>
    <row r="46" spans="2:71" ht="15" customHeight="1">
      <c r="B46" s="219"/>
      <c r="C46" s="74"/>
      <c r="D46" s="199"/>
      <c r="E46" s="29" t="s">
        <v>21</v>
      </c>
      <c r="F46" s="671"/>
      <c r="G46" s="672"/>
      <c r="H46" s="672"/>
      <c r="I46" s="239"/>
      <c r="J46" s="671"/>
      <c r="K46" s="673"/>
      <c r="L46" s="673"/>
      <c r="M46" s="238"/>
      <c r="N46" s="674" t="str">
        <f>IF(AV46="","",VLOOKUP(AV46,選手名簿!$B$28:$E$686,3,0))</f>
        <v/>
      </c>
      <c r="O46" s="675"/>
      <c r="P46" s="675"/>
      <c r="Q46" s="675"/>
      <c r="R46" s="675"/>
      <c r="S46" s="675"/>
      <c r="T46" s="675"/>
      <c r="U46" s="675"/>
      <c r="V46" s="201"/>
      <c r="W46" s="339"/>
      <c r="X46" s="679" t="s">
        <v>96</v>
      </c>
      <c r="Y46" s="679"/>
      <c r="Z46" s="341"/>
      <c r="AA46" s="201"/>
      <c r="AB46" s="674" t="str">
        <f>IF(AW46="","",VLOOKUP(AW46,選手名簿!$B$28:$E$686,3,0))</f>
        <v/>
      </c>
      <c r="AC46" s="675"/>
      <c r="AD46" s="675"/>
      <c r="AE46" s="675"/>
      <c r="AF46" s="675"/>
      <c r="AG46" s="675"/>
      <c r="AH46" s="675"/>
      <c r="AI46" s="675"/>
      <c r="AJ46" s="676"/>
      <c r="AK46" s="677"/>
      <c r="AL46" s="678"/>
      <c r="AM46" s="239"/>
      <c r="AN46" s="676"/>
      <c r="AO46" s="677"/>
      <c r="AP46" s="678"/>
      <c r="AQ46" s="238"/>
      <c r="AR46" s="231"/>
      <c r="AS46" s="35" t="s">
        <v>21</v>
      </c>
      <c r="AT46" s="74"/>
      <c r="AU46" s="220"/>
      <c r="AV46" s="214" t="str">
        <f t="shared" si="2"/>
        <v/>
      </c>
      <c r="AW46" s="89" t="str">
        <f t="shared" si="3"/>
        <v/>
      </c>
      <c r="AX46" s="3"/>
      <c r="AY46" s="108" t="e">
        <f>$AZ$43*100+1</f>
        <v>#VALUE!</v>
      </c>
      <c r="AZ46" s="97" t="e">
        <f>IF($AZ$43=0,"",VLOOKUP(AY46,選手名簿!$A$28:$E$686,3,0))</f>
        <v>#VALUE!</v>
      </c>
      <c r="BA46" s="115" t="e">
        <f>IF($AZ$43=0,"",VLOOKUP(AY46,選手名簿!$A$28:$E$686,4,0))</f>
        <v>#VALUE!</v>
      </c>
      <c r="BB46" s="102" t="e">
        <f>$BC$43*100+1</f>
        <v>#VALUE!</v>
      </c>
      <c r="BC46" s="97" t="e">
        <f>IF($AZ$43=0,"",VLOOKUP(BB46,選手名簿!$A$28:$E$686,3,0))</f>
        <v>#VALUE!</v>
      </c>
      <c r="BD46" s="115" t="e">
        <f>IF($AZ$43=0,"",VLOOKUP(BB46,選手名簿!$A$28:$E$686,4,0))</f>
        <v>#VALUE!</v>
      </c>
      <c r="BE46" s="107"/>
      <c r="BG46" s="662"/>
      <c r="BH46" s="382" t="s">
        <v>265</v>
      </c>
      <c r="BI46" s="190">
        <v>19</v>
      </c>
      <c r="BJ46" s="191">
        <f t="shared" si="0"/>
        <v>102</v>
      </c>
      <c r="BK46" s="406" t="s">
        <v>297</v>
      </c>
      <c r="BL46" s="191"/>
      <c r="BM46" s="191">
        <f t="shared" si="1"/>
        <v>106</v>
      </c>
      <c r="BN46" s="412" t="s">
        <v>295</v>
      </c>
      <c r="BO46" s="406" t="s">
        <v>280</v>
      </c>
      <c r="BP46" s="413">
        <v>0.5625</v>
      </c>
    </row>
    <row r="47" spans="2:71" ht="15" customHeight="1" thickBot="1">
      <c r="B47" s="219"/>
      <c r="C47" s="74"/>
      <c r="D47" s="198"/>
      <c r="E47" s="15" t="s">
        <v>21</v>
      </c>
      <c r="F47" s="671"/>
      <c r="G47" s="672"/>
      <c r="H47" s="672"/>
      <c r="I47" s="240"/>
      <c r="J47" s="671"/>
      <c r="K47" s="673"/>
      <c r="L47" s="673"/>
      <c r="M47" s="238"/>
      <c r="N47" s="674" t="str">
        <f>IF(AV47="","",VLOOKUP(AV47,選手名簿!$B$28:$E$686,3,0))</f>
        <v/>
      </c>
      <c r="O47" s="675"/>
      <c r="P47" s="675"/>
      <c r="Q47" s="675"/>
      <c r="R47" s="675"/>
      <c r="S47" s="675"/>
      <c r="T47" s="675"/>
      <c r="U47" s="675"/>
      <c r="V47" s="202"/>
      <c r="W47" s="342"/>
      <c r="X47" s="340"/>
      <c r="Y47" s="340"/>
      <c r="Z47" s="341"/>
      <c r="AA47" s="201"/>
      <c r="AB47" s="674" t="str">
        <f>IF(AW47="","",VLOOKUP(AW47,選手名簿!$B$28:$E$686,3,0))</f>
        <v/>
      </c>
      <c r="AC47" s="675"/>
      <c r="AD47" s="675"/>
      <c r="AE47" s="675"/>
      <c r="AF47" s="675"/>
      <c r="AG47" s="675"/>
      <c r="AH47" s="675"/>
      <c r="AI47" s="675"/>
      <c r="AJ47" s="676"/>
      <c r="AK47" s="677"/>
      <c r="AL47" s="678"/>
      <c r="AM47" s="240"/>
      <c r="AN47" s="676"/>
      <c r="AO47" s="677"/>
      <c r="AP47" s="678"/>
      <c r="AQ47" s="238"/>
      <c r="AR47" s="231"/>
      <c r="AS47" s="20" t="s">
        <v>21</v>
      </c>
      <c r="AT47" s="74"/>
      <c r="AU47" s="220"/>
      <c r="AV47" s="214" t="str">
        <f t="shared" si="2"/>
        <v/>
      </c>
      <c r="AW47" s="89" t="str">
        <f t="shared" si="3"/>
        <v/>
      </c>
      <c r="AX47" s="3"/>
      <c r="AY47" s="108" t="e">
        <f>$AZ$43*100+2</f>
        <v>#VALUE!</v>
      </c>
      <c r="AZ47" s="98" t="e">
        <f>IF($AZ$43=0,"",VLOOKUP(AY47,選手名簿!$A$28:$E$686,3,0))</f>
        <v>#VALUE!</v>
      </c>
      <c r="BA47" s="116" t="e">
        <f>IF($AZ$43=0,"",VLOOKUP(AY47,選手名簿!$A$28:$E$686,4,0))</f>
        <v>#VALUE!</v>
      </c>
      <c r="BB47" s="102" t="e">
        <f>$BC$43*100+2</f>
        <v>#VALUE!</v>
      </c>
      <c r="BC47" s="98" t="e">
        <f>IF($AZ$43=0,"",VLOOKUP(BB47,選手名簿!$A$28:$E$686,3,0))</f>
        <v>#VALUE!</v>
      </c>
      <c r="BD47" s="116" t="e">
        <f>IF($AZ$43=0,"",VLOOKUP(BB47,選手名簿!$A$28:$E$686,4,0))</f>
        <v>#VALUE!</v>
      </c>
      <c r="BE47" s="107"/>
      <c r="BG47" s="663"/>
      <c r="BH47" s="395" t="s">
        <v>265</v>
      </c>
      <c r="BI47" s="192">
        <v>20</v>
      </c>
      <c r="BJ47" s="193">
        <f t="shared" si="0"/>
        <v>110</v>
      </c>
      <c r="BK47" s="407" t="s">
        <v>300</v>
      </c>
      <c r="BL47" s="193"/>
      <c r="BM47" s="193">
        <f t="shared" si="1"/>
        <v>104</v>
      </c>
      <c r="BN47" s="414" t="s">
        <v>298</v>
      </c>
      <c r="BO47" s="421" t="s">
        <v>277</v>
      </c>
      <c r="BP47" s="422">
        <v>0.45833333333333331</v>
      </c>
    </row>
    <row r="48" spans="2:71" ht="15" customHeight="1">
      <c r="B48" s="219"/>
      <c r="C48" s="74"/>
      <c r="D48" s="199"/>
      <c r="E48" s="29" t="s">
        <v>21</v>
      </c>
      <c r="F48" s="671"/>
      <c r="G48" s="672"/>
      <c r="H48" s="672"/>
      <c r="I48" s="239"/>
      <c r="J48" s="671"/>
      <c r="K48" s="673"/>
      <c r="L48" s="673"/>
      <c r="M48" s="238"/>
      <c r="N48" s="674" t="str">
        <f>IF(AV48="","",VLOOKUP(AV48,選手名簿!$B$28:$E$686,3,0))</f>
        <v/>
      </c>
      <c r="O48" s="675"/>
      <c r="P48" s="675"/>
      <c r="Q48" s="675"/>
      <c r="R48" s="675"/>
      <c r="S48" s="675"/>
      <c r="T48" s="675"/>
      <c r="U48" s="675"/>
      <c r="V48" s="201"/>
      <c r="W48" s="339"/>
      <c r="X48" s="340"/>
      <c r="Y48" s="340"/>
      <c r="Z48" s="341"/>
      <c r="AA48" s="201"/>
      <c r="AB48" s="674" t="str">
        <f>IF(AW48="","",VLOOKUP(AW48,選手名簿!$B$28:$E$686,3,0))</f>
        <v/>
      </c>
      <c r="AC48" s="675"/>
      <c r="AD48" s="675"/>
      <c r="AE48" s="675"/>
      <c r="AF48" s="675"/>
      <c r="AG48" s="675"/>
      <c r="AH48" s="675"/>
      <c r="AI48" s="675"/>
      <c r="AJ48" s="676"/>
      <c r="AK48" s="677"/>
      <c r="AL48" s="678"/>
      <c r="AM48" s="239"/>
      <c r="AN48" s="676"/>
      <c r="AO48" s="677"/>
      <c r="AP48" s="678"/>
      <c r="AQ48" s="238"/>
      <c r="AR48" s="231"/>
      <c r="AS48" s="35" t="s">
        <v>21</v>
      </c>
      <c r="AT48" s="74"/>
      <c r="AU48" s="220"/>
      <c r="AV48" s="214" t="str">
        <f t="shared" si="2"/>
        <v/>
      </c>
      <c r="AW48" s="89" t="str">
        <f t="shared" si="3"/>
        <v/>
      </c>
      <c r="AX48" s="3"/>
      <c r="AY48" s="108" t="e">
        <f>$AZ$43*100+3</f>
        <v>#VALUE!</v>
      </c>
      <c r="AZ48" s="98" t="e">
        <f>IF($AZ$43=0,"",VLOOKUP(AY48,選手名簿!$A$28:$E$686,3,0))</f>
        <v>#VALUE!</v>
      </c>
      <c r="BA48" s="116" t="e">
        <f>IF($AZ$43=0,"",VLOOKUP(AY48,選手名簿!$A$28:$E$686,4,0))</f>
        <v>#VALUE!</v>
      </c>
      <c r="BB48" s="102" t="e">
        <f>$BC$43*100+3</f>
        <v>#VALUE!</v>
      </c>
      <c r="BC48" s="98" t="e">
        <f>IF($AZ$43=0,"",VLOOKUP(BB48,選手名簿!$A$28:$E$686,3,0))</f>
        <v>#VALUE!</v>
      </c>
      <c r="BD48" s="116" t="e">
        <f>IF($AZ$43=0,"",VLOOKUP(BB48,選手名簿!$A$28:$E$686,4,0))</f>
        <v>#VALUE!</v>
      </c>
      <c r="BE48" s="107"/>
      <c r="BG48" s="630" t="s">
        <v>174</v>
      </c>
      <c r="BH48" s="381" t="s">
        <v>266</v>
      </c>
      <c r="BI48" s="194">
        <v>21</v>
      </c>
      <c r="BJ48" s="195">
        <f t="shared" si="0"/>
        <v>108</v>
      </c>
      <c r="BK48" s="408" t="s">
        <v>299</v>
      </c>
      <c r="BL48" s="195"/>
      <c r="BM48" s="195">
        <f t="shared" si="1"/>
        <v>107</v>
      </c>
      <c r="BN48" s="417" t="s">
        <v>294</v>
      </c>
      <c r="BO48" s="408" t="s">
        <v>276</v>
      </c>
      <c r="BP48" s="423">
        <v>0.45833333333333331</v>
      </c>
    </row>
    <row r="49" spans="2:68" ht="15" customHeight="1">
      <c r="B49" s="219"/>
      <c r="C49" s="74"/>
      <c r="D49" s="198"/>
      <c r="E49" s="15" t="s">
        <v>21</v>
      </c>
      <c r="F49" s="671"/>
      <c r="G49" s="672"/>
      <c r="H49" s="672"/>
      <c r="I49" s="240"/>
      <c r="J49" s="671"/>
      <c r="K49" s="673"/>
      <c r="L49" s="673"/>
      <c r="M49" s="238"/>
      <c r="N49" s="674" t="str">
        <f>IF(AV49="","",VLOOKUP(AV49,選手名簿!$B$28:$E$686,3,0))</f>
        <v/>
      </c>
      <c r="O49" s="675"/>
      <c r="P49" s="675"/>
      <c r="Q49" s="675"/>
      <c r="R49" s="675"/>
      <c r="S49" s="675"/>
      <c r="T49" s="675"/>
      <c r="U49" s="675"/>
      <c r="V49" s="202"/>
      <c r="W49" s="339"/>
      <c r="X49" s="679" t="s">
        <v>82</v>
      </c>
      <c r="Y49" s="679"/>
      <c r="Z49" s="341"/>
      <c r="AA49" s="201"/>
      <c r="AB49" s="674" t="str">
        <f>IF(AW49="","",VLOOKUP(AW49,選手名簿!$B$28:$E$686,3,0))</f>
        <v/>
      </c>
      <c r="AC49" s="675"/>
      <c r="AD49" s="675"/>
      <c r="AE49" s="675"/>
      <c r="AF49" s="675"/>
      <c r="AG49" s="675"/>
      <c r="AH49" s="675"/>
      <c r="AI49" s="675"/>
      <c r="AJ49" s="676"/>
      <c r="AK49" s="677"/>
      <c r="AL49" s="678"/>
      <c r="AM49" s="240"/>
      <c r="AN49" s="676"/>
      <c r="AO49" s="677"/>
      <c r="AP49" s="678"/>
      <c r="AQ49" s="238"/>
      <c r="AR49" s="231"/>
      <c r="AS49" s="20" t="s">
        <v>21</v>
      </c>
      <c r="AT49" s="74"/>
      <c r="AU49" s="220"/>
      <c r="AV49" s="214" t="str">
        <f t="shared" si="2"/>
        <v/>
      </c>
      <c r="AW49" s="89" t="str">
        <f t="shared" si="3"/>
        <v/>
      </c>
      <c r="AX49" s="3"/>
      <c r="AY49" s="108" t="e">
        <f>$AZ$43*100+4</f>
        <v>#VALUE!</v>
      </c>
      <c r="AZ49" s="98" t="e">
        <f>IF($AZ$43=0,"",VLOOKUP(AY49,選手名簿!$A$28:$E$686,3,0))</f>
        <v>#VALUE!</v>
      </c>
      <c r="BA49" s="116" t="e">
        <f>IF($AZ$43=0,"",VLOOKUP(AY49,選手名簿!$A$28:$E$686,4,0))</f>
        <v>#VALUE!</v>
      </c>
      <c r="BB49" s="102" t="e">
        <f>$BC$43*100+4</f>
        <v>#VALUE!</v>
      </c>
      <c r="BC49" s="98" t="e">
        <f>IF($AZ$43=0,"",VLOOKUP(BB49,選手名簿!$A$28:$E$686,3,0))</f>
        <v>#VALUE!</v>
      </c>
      <c r="BD49" s="116" t="e">
        <f>IF($AZ$43=0,"",VLOOKUP(BB49,選手名簿!$A$28:$E$686,4,0))</f>
        <v>#VALUE!</v>
      </c>
      <c r="BE49" s="107"/>
      <c r="BG49" s="662"/>
      <c r="BH49" s="382" t="s">
        <v>266</v>
      </c>
      <c r="BI49" s="190">
        <v>22</v>
      </c>
      <c r="BJ49" s="191">
        <f t="shared" si="0"/>
        <v>103</v>
      </c>
      <c r="BK49" s="406" t="s">
        <v>296</v>
      </c>
      <c r="BL49" s="191"/>
      <c r="BM49" s="191">
        <f t="shared" si="1"/>
        <v>110</v>
      </c>
      <c r="BN49" s="412" t="s">
        <v>300</v>
      </c>
      <c r="BO49" s="406" t="s">
        <v>276</v>
      </c>
      <c r="BP49" s="413">
        <v>0.5625</v>
      </c>
    </row>
    <row r="50" spans="2:68" ht="15" customHeight="1">
      <c r="B50" s="219"/>
      <c r="C50" s="74"/>
      <c r="D50" s="199"/>
      <c r="E50" s="29" t="s">
        <v>21</v>
      </c>
      <c r="F50" s="671"/>
      <c r="G50" s="672"/>
      <c r="H50" s="672"/>
      <c r="I50" s="239"/>
      <c r="J50" s="671"/>
      <c r="K50" s="673"/>
      <c r="L50" s="673"/>
      <c r="M50" s="238"/>
      <c r="N50" s="674" t="str">
        <f>IF(AV50="","",VLOOKUP(AV50,選手名簿!$B$28:$E$686,3,0))</f>
        <v/>
      </c>
      <c r="O50" s="675"/>
      <c r="P50" s="675"/>
      <c r="Q50" s="675"/>
      <c r="R50" s="675"/>
      <c r="S50" s="675"/>
      <c r="T50" s="675"/>
      <c r="U50" s="675"/>
      <c r="V50" s="201"/>
      <c r="W50" s="339"/>
      <c r="X50" s="340"/>
      <c r="Y50" s="340"/>
      <c r="Z50" s="341"/>
      <c r="AA50" s="201"/>
      <c r="AB50" s="674" t="str">
        <f>IF(AW50="","",VLOOKUP(AW50,選手名簿!$B$28:$E$686,3,0))</f>
        <v/>
      </c>
      <c r="AC50" s="675"/>
      <c r="AD50" s="675"/>
      <c r="AE50" s="675"/>
      <c r="AF50" s="675"/>
      <c r="AG50" s="675"/>
      <c r="AH50" s="675"/>
      <c r="AI50" s="675"/>
      <c r="AJ50" s="676"/>
      <c r="AK50" s="677"/>
      <c r="AL50" s="678"/>
      <c r="AM50" s="239"/>
      <c r="AN50" s="676"/>
      <c r="AO50" s="677"/>
      <c r="AP50" s="678"/>
      <c r="AQ50" s="238"/>
      <c r="AR50" s="231"/>
      <c r="AS50" s="35" t="s">
        <v>21</v>
      </c>
      <c r="AT50" s="74"/>
      <c r="AU50" s="220"/>
      <c r="AV50" s="214" t="str">
        <f t="shared" si="2"/>
        <v/>
      </c>
      <c r="AW50" s="89" t="str">
        <f t="shared" si="3"/>
        <v/>
      </c>
      <c r="AX50" s="3"/>
      <c r="AY50" s="108" t="e">
        <f>$AZ$43*100+5</f>
        <v>#VALUE!</v>
      </c>
      <c r="AZ50" s="98" t="e">
        <f>IF($AZ$43=0,"",VLOOKUP(AY50,選手名簿!$A$28:$E$686,3,0))</f>
        <v>#VALUE!</v>
      </c>
      <c r="BA50" s="116" t="e">
        <f>IF($AZ$43=0,"",VLOOKUP(AY50,選手名簿!$A$28:$E$686,4,0))</f>
        <v>#VALUE!</v>
      </c>
      <c r="BB50" s="102" t="e">
        <f>$BC$43*100+5</f>
        <v>#VALUE!</v>
      </c>
      <c r="BC50" s="98" t="e">
        <f>IF($AZ$43=0,"",VLOOKUP(BB50,選手名簿!$A$28:$E$686,3,0))</f>
        <v>#VALUE!</v>
      </c>
      <c r="BD50" s="116" t="e">
        <f>IF($AZ$43=0,"",VLOOKUP(BB50,選手名簿!$A$28:$E$686,4,0))</f>
        <v>#VALUE!</v>
      </c>
      <c r="BE50" s="107"/>
      <c r="BG50" s="662"/>
      <c r="BH50" s="386" t="s">
        <v>266</v>
      </c>
      <c r="BI50" s="190">
        <v>23</v>
      </c>
      <c r="BJ50" s="191">
        <f t="shared" si="0"/>
        <v>105</v>
      </c>
      <c r="BK50" s="406" t="s">
        <v>301</v>
      </c>
      <c r="BL50" s="191"/>
      <c r="BM50" s="191">
        <f t="shared" si="1"/>
        <v>101</v>
      </c>
      <c r="BN50" s="412" t="s">
        <v>293</v>
      </c>
      <c r="BO50" s="406" t="s">
        <v>280</v>
      </c>
      <c r="BP50" s="413">
        <v>0.45833333333333331</v>
      </c>
    </row>
    <row r="51" spans="2:68" ht="15" customHeight="1">
      <c r="B51" s="219"/>
      <c r="C51" s="15" t="s">
        <v>51</v>
      </c>
      <c r="D51" s="198"/>
      <c r="E51" s="15" t="s">
        <v>21</v>
      </c>
      <c r="F51" s="671"/>
      <c r="G51" s="672"/>
      <c r="H51" s="672"/>
      <c r="I51" s="240"/>
      <c r="J51" s="671"/>
      <c r="K51" s="673"/>
      <c r="L51" s="673"/>
      <c r="M51" s="238"/>
      <c r="N51" s="674" t="str">
        <f>IF(AV51="","",VLOOKUP(AV51,選手名簿!$B$28:$E$686,3,0))</f>
        <v/>
      </c>
      <c r="O51" s="675"/>
      <c r="P51" s="675"/>
      <c r="Q51" s="675"/>
      <c r="R51" s="675"/>
      <c r="S51" s="675"/>
      <c r="T51" s="675"/>
      <c r="U51" s="675"/>
      <c r="V51" s="202"/>
      <c r="W51" s="339"/>
      <c r="X51" s="340"/>
      <c r="Y51" s="340"/>
      <c r="Z51" s="341"/>
      <c r="AA51" s="201"/>
      <c r="AB51" s="674" t="str">
        <f>IF(AW51="","",VLOOKUP(AW51,選手名簿!$B$28:$E$686,3,0))</f>
        <v/>
      </c>
      <c r="AC51" s="675"/>
      <c r="AD51" s="675"/>
      <c r="AE51" s="675"/>
      <c r="AF51" s="675"/>
      <c r="AG51" s="675"/>
      <c r="AH51" s="675"/>
      <c r="AI51" s="675"/>
      <c r="AJ51" s="676"/>
      <c r="AK51" s="677"/>
      <c r="AL51" s="678"/>
      <c r="AM51" s="240"/>
      <c r="AN51" s="676"/>
      <c r="AO51" s="677"/>
      <c r="AP51" s="678"/>
      <c r="AQ51" s="238"/>
      <c r="AR51" s="231"/>
      <c r="AS51" s="20" t="s">
        <v>21</v>
      </c>
      <c r="AT51" s="15" t="s">
        <v>51</v>
      </c>
      <c r="AU51" s="220"/>
      <c r="AV51" s="214" t="str">
        <f t="shared" si="2"/>
        <v/>
      </c>
      <c r="AW51" s="89" t="str">
        <f t="shared" si="3"/>
        <v/>
      </c>
      <c r="AX51" s="3"/>
      <c r="AY51" s="108" t="e">
        <f>$AZ$43*100+6</f>
        <v>#VALUE!</v>
      </c>
      <c r="AZ51" s="98" t="e">
        <f>IF($AZ$43=0,"",VLOOKUP(AY51,選手名簿!$A$28:$E$686,3,0))</f>
        <v>#VALUE!</v>
      </c>
      <c r="BA51" s="116" t="e">
        <f>IF($AZ$43=0,"",VLOOKUP(AY51,選手名簿!$A$28:$E$686,4,0))</f>
        <v>#VALUE!</v>
      </c>
      <c r="BB51" s="102" t="e">
        <f>$BC$43*100+6</f>
        <v>#VALUE!</v>
      </c>
      <c r="BC51" s="98" t="e">
        <f>IF($AZ$43=0,"",VLOOKUP(BB51,選手名簿!$A$28:$E$686,3,0))</f>
        <v>#VALUE!</v>
      </c>
      <c r="BD51" s="116" t="e">
        <f>IF($AZ$43=0,"",VLOOKUP(BB51,選手名簿!$A$28:$E$686,4,0))</f>
        <v>#VALUE!</v>
      </c>
      <c r="BE51" s="107"/>
      <c r="BG51" s="662"/>
      <c r="BH51" s="387" t="s">
        <v>266</v>
      </c>
      <c r="BI51" s="190">
        <v>24</v>
      </c>
      <c r="BJ51" s="191">
        <f t="shared" si="0"/>
        <v>109</v>
      </c>
      <c r="BK51" s="406" t="s">
        <v>302</v>
      </c>
      <c r="BL51" s="191"/>
      <c r="BM51" s="191">
        <f t="shared" si="1"/>
        <v>106</v>
      </c>
      <c r="BN51" s="412" t="s">
        <v>295</v>
      </c>
      <c r="BO51" s="405" t="s">
        <v>280</v>
      </c>
      <c r="BP51" s="418">
        <v>0.5625</v>
      </c>
    </row>
    <row r="52" spans="2:68" ht="15" customHeight="1" thickBot="1">
      <c r="B52" s="219"/>
      <c r="C52" s="15" t="s">
        <v>80</v>
      </c>
      <c r="D52" s="199"/>
      <c r="E52" s="29" t="s">
        <v>21</v>
      </c>
      <c r="F52" s="671"/>
      <c r="G52" s="672"/>
      <c r="H52" s="672"/>
      <c r="I52" s="239"/>
      <c r="J52" s="671"/>
      <c r="K52" s="673"/>
      <c r="L52" s="673"/>
      <c r="M52" s="238"/>
      <c r="N52" s="674" t="str">
        <f>IF(AV52="","",VLOOKUP(AV52,選手名簿!$B$28:$E$686,3,0))</f>
        <v/>
      </c>
      <c r="O52" s="675"/>
      <c r="P52" s="675"/>
      <c r="Q52" s="675"/>
      <c r="R52" s="675"/>
      <c r="S52" s="675"/>
      <c r="T52" s="675"/>
      <c r="U52" s="675"/>
      <c r="V52" s="201"/>
      <c r="W52" s="339"/>
      <c r="X52" s="343"/>
      <c r="Y52" s="343"/>
      <c r="Z52" s="341"/>
      <c r="AA52" s="201"/>
      <c r="AB52" s="674" t="str">
        <f>IF(AW52="","",VLOOKUP(AW52,選手名簿!$B$28:$E$686,3,0))</f>
        <v/>
      </c>
      <c r="AC52" s="675"/>
      <c r="AD52" s="675"/>
      <c r="AE52" s="675"/>
      <c r="AF52" s="675"/>
      <c r="AG52" s="675"/>
      <c r="AH52" s="675"/>
      <c r="AI52" s="675"/>
      <c r="AJ52" s="676"/>
      <c r="AK52" s="677"/>
      <c r="AL52" s="678"/>
      <c r="AM52" s="239"/>
      <c r="AN52" s="676"/>
      <c r="AO52" s="677"/>
      <c r="AP52" s="678"/>
      <c r="AQ52" s="238"/>
      <c r="AR52" s="231"/>
      <c r="AS52" s="35" t="s">
        <v>21</v>
      </c>
      <c r="AT52" s="15" t="s">
        <v>80</v>
      </c>
      <c r="AU52" s="220"/>
      <c r="AV52" s="214" t="str">
        <f t="shared" si="2"/>
        <v/>
      </c>
      <c r="AW52" s="89" t="str">
        <f t="shared" si="3"/>
        <v/>
      </c>
      <c r="AX52" s="3"/>
      <c r="AY52" s="108" t="e">
        <f>$AZ$43*100+7</f>
        <v>#VALUE!</v>
      </c>
      <c r="AZ52" s="98" t="e">
        <f>IF($AZ$43=0,"",VLOOKUP(AY52,選手名簿!$A$28:$E$686,3,0))</f>
        <v>#VALUE!</v>
      </c>
      <c r="BA52" s="116" t="e">
        <f>IF($AZ$43=0,"",VLOOKUP(AY52,選手名簿!$A$28:$E$686,4,0))</f>
        <v>#VALUE!</v>
      </c>
      <c r="BB52" s="102" t="e">
        <f>$BC$43*100+7</f>
        <v>#VALUE!</v>
      </c>
      <c r="BC52" s="98" t="e">
        <f>IF($AZ$43=0,"",VLOOKUP(BB52,選手名簿!$A$28:$E$686,3,0))</f>
        <v>#VALUE!</v>
      </c>
      <c r="BD52" s="116" t="e">
        <f>IF($AZ$43=0,"",VLOOKUP(BB52,選手名簿!$A$28:$E$686,4,0))</f>
        <v>#VALUE!</v>
      </c>
      <c r="BE52" s="107"/>
      <c r="BG52" s="663"/>
      <c r="BH52" s="383" t="s">
        <v>266</v>
      </c>
      <c r="BI52" s="192">
        <v>25</v>
      </c>
      <c r="BJ52" s="193">
        <f t="shared" si="0"/>
        <v>102</v>
      </c>
      <c r="BK52" s="407" t="s">
        <v>297</v>
      </c>
      <c r="BL52" s="193"/>
      <c r="BM52" s="193">
        <f t="shared" si="1"/>
        <v>104</v>
      </c>
      <c r="BN52" s="414" t="s">
        <v>298</v>
      </c>
      <c r="BO52" s="407" t="s">
        <v>281</v>
      </c>
      <c r="BP52" s="424">
        <v>0.45833333333333331</v>
      </c>
    </row>
    <row r="53" spans="2:68" ht="15" customHeight="1">
      <c r="B53" s="219"/>
      <c r="C53" s="15" t="s">
        <v>54</v>
      </c>
      <c r="D53" s="198"/>
      <c r="E53" s="29" t="s">
        <v>21</v>
      </c>
      <c r="F53" s="671"/>
      <c r="G53" s="672"/>
      <c r="H53" s="672"/>
      <c r="I53" s="239"/>
      <c r="J53" s="671"/>
      <c r="K53" s="673"/>
      <c r="L53" s="673"/>
      <c r="M53" s="239"/>
      <c r="N53" s="674" t="str">
        <f>IF(AV53="","",VLOOKUP(AV53,選手名簿!$B$28:$E$686,3,0))</f>
        <v/>
      </c>
      <c r="O53" s="675"/>
      <c r="P53" s="675"/>
      <c r="Q53" s="675"/>
      <c r="R53" s="675"/>
      <c r="S53" s="675"/>
      <c r="T53" s="675"/>
      <c r="U53" s="675"/>
      <c r="V53" s="201"/>
      <c r="W53" s="344"/>
      <c r="X53" s="682" t="s">
        <v>83</v>
      </c>
      <c r="Y53" s="682"/>
      <c r="Z53" s="345"/>
      <c r="AA53" s="201"/>
      <c r="AB53" s="674" t="str">
        <f>IF(AW53="","",VLOOKUP(AW53,選手名簿!$B$28:$E$686,3,0))</f>
        <v/>
      </c>
      <c r="AC53" s="675"/>
      <c r="AD53" s="675"/>
      <c r="AE53" s="675"/>
      <c r="AF53" s="675"/>
      <c r="AG53" s="675"/>
      <c r="AH53" s="675"/>
      <c r="AI53" s="675"/>
      <c r="AJ53" s="676"/>
      <c r="AK53" s="677"/>
      <c r="AL53" s="678"/>
      <c r="AM53" s="239"/>
      <c r="AN53" s="676"/>
      <c r="AO53" s="677"/>
      <c r="AP53" s="678"/>
      <c r="AQ53" s="239"/>
      <c r="AR53" s="231"/>
      <c r="AS53" s="35" t="s">
        <v>21</v>
      </c>
      <c r="AT53" s="15" t="s">
        <v>54</v>
      </c>
      <c r="AU53" s="220"/>
      <c r="AV53" s="214" t="str">
        <f t="shared" si="2"/>
        <v/>
      </c>
      <c r="AW53" s="89" t="str">
        <f t="shared" si="3"/>
        <v/>
      </c>
      <c r="AX53" s="3"/>
      <c r="AY53" s="108" t="e">
        <f>$AZ$43*100+8</f>
        <v>#VALUE!</v>
      </c>
      <c r="AZ53" s="98" t="e">
        <f>IF($AZ$43=0,"",VLOOKUP(AY53,選手名簿!$A$28:$E$686,3,0))</f>
        <v>#VALUE!</v>
      </c>
      <c r="BA53" s="116" t="e">
        <f>IF($AZ$43=0,"",VLOOKUP(AY53,選手名簿!$A$28:$E$686,4,0))</f>
        <v>#VALUE!</v>
      </c>
      <c r="BB53" s="102" t="e">
        <f>$BC$43*100+8</f>
        <v>#VALUE!</v>
      </c>
      <c r="BC53" s="98" t="e">
        <f>IF($AZ$43=0,"",VLOOKUP(BB53,選手名簿!$A$28:$E$686,3,0))</f>
        <v>#VALUE!</v>
      </c>
      <c r="BD53" s="116" t="e">
        <f>IF($AZ$43=0,"",VLOOKUP(BB53,選手名簿!$A$28:$E$686,4,0))</f>
        <v>#VALUE!</v>
      </c>
      <c r="BE53" s="107"/>
      <c r="BG53" s="630" t="s">
        <v>175</v>
      </c>
      <c r="BH53" s="399" t="s">
        <v>267</v>
      </c>
      <c r="BI53" s="194">
        <v>26</v>
      </c>
      <c r="BJ53" s="195">
        <f t="shared" si="0"/>
        <v>102</v>
      </c>
      <c r="BK53" s="408" t="s">
        <v>297</v>
      </c>
      <c r="BL53" s="195"/>
      <c r="BM53" s="195">
        <f t="shared" si="1"/>
        <v>105</v>
      </c>
      <c r="BN53" s="417" t="s">
        <v>301</v>
      </c>
      <c r="BO53" s="408" t="s">
        <v>282</v>
      </c>
      <c r="BP53" s="423">
        <v>0.4375</v>
      </c>
    </row>
    <row r="54" spans="2:68" ht="15" customHeight="1" thickBot="1">
      <c r="B54" s="219"/>
      <c r="C54" s="15" t="s">
        <v>55</v>
      </c>
      <c r="D54" s="494" t="s">
        <v>84</v>
      </c>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7"/>
      <c r="AJ54" s="467"/>
      <c r="AK54" s="467"/>
      <c r="AL54" s="467"/>
      <c r="AM54" s="467"/>
      <c r="AN54" s="467"/>
      <c r="AO54" s="467"/>
      <c r="AP54" s="467"/>
      <c r="AQ54" s="467"/>
      <c r="AR54" s="467"/>
      <c r="AS54" s="571"/>
      <c r="AT54" s="15" t="s">
        <v>55</v>
      </c>
      <c r="AU54" s="220"/>
      <c r="AV54" s="215"/>
      <c r="AW54" s="91"/>
      <c r="AX54" s="3"/>
      <c r="AY54" s="108" t="e">
        <f>$AZ$43*100+9</f>
        <v>#VALUE!</v>
      </c>
      <c r="AZ54" s="98" t="e">
        <f>IF($AZ$43=0,"",VLOOKUP(AY54,選手名簿!$A$28:$E$686,3,0))</f>
        <v>#VALUE!</v>
      </c>
      <c r="BA54" s="116" t="e">
        <f>IF($AZ$43=0,"",VLOOKUP(AY54,選手名簿!$A$28:$E$686,4,0))</f>
        <v>#VALUE!</v>
      </c>
      <c r="BB54" s="102" t="e">
        <f>$BC$43*100+9</f>
        <v>#VALUE!</v>
      </c>
      <c r="BC54" s="98" t="e">
        <f>IF($AZ$43=0,"",VLOOKUP(BB54,選手名簿!$A$28:$E$686,3,0))</f>
        <v>#VALUE!</v>
      </c>
      <c r="BD54" s="116" t="e">
        <f>IF($AZ$43=0,"",VLOOKUP(BB54,選手名簿!$A$28:$E$686,4,0))</f>
        <v>#VALUE!</v>
      </c>
      <c r="BE54" s="107"/>
      <c r="BG54" s="662"/>
      <c r="BH54" s="390" t="s">
        <v>267</v>
      </c>
      <c r="BI54" s="190">
        <v>27</v>
      </c>
      <c r="BJ54" s="191">
        <f t="shared" si="0"/>
        <v>109</v>
      </c>
      <c r="BK54" s="406" t="s">
        <v>302</v>
      </c>
      <c r="BL54" s="191"/>
      <c r="BM54" s="191">
        <f t="shared" si="1"/>
        <v>107</v>
      </c>
      <c r="BN54" s="412" t="s">
        <v>294</v>
      </c>
      <c r="BO54" s="406" t="s">
        <v>283</v>
      </c>
      <c r="BP54" s="413">
        <v>0.75</v>
      </c>
    </row>
    <row r="55" spans="2:68" ht="15" customHeight="1">
      <c r="B55" s="219"/>
      <c r="C55" s="208"/>
      <c r="D55" s="231"/>
      <c r="E55" s="15" t="s">
        <v>21</v>
      </c>
      <c r="F55" s="671"/>
      <c r="G55" s="672"/>
      <c r="H55" s="672"/>
      <c r="I55" s="238"/>
      <c r="J55" s="671"/>
      <c r="K55" s="673"/>
      <c r="L55" s="673"/>
      <c r="M55" s="238"/>
      <c r="N55" s="674" t="str">
        <f>IF(AV55="","",VLOOKUP(AV55,選手名簿!$B$28:$E$686,3,0))</f>
        <v/>
      </c>
      <c r="O55" s="675"/>
      <c r="P55" s="675"/>
      <c r="Q55" s="675"/>
      <c r="R55" s="675"/>
      <c r="S55" s="675"/>
      <c r="T55" s="675"/>
      <c r="U55" s="675"/>
      <c r="V55" s="201"/>
      <c r="W55" s="680"/>
      <c r="X55" s="681"/>
      <c r="Y55" s="680"/>
      <c r="Z55" s="681"/>
      <c r="AA55" s="201"/>
      <c r="AB55" s="674" t="str">
        <f>IF(AW55="","",VLOOKUP(AW55,選手名簿!$B$28:$E$686,3,0))</f>
        <v/>
      </c>
      <c r="AC55" s="675"/>
      <c r="AD55" s="675"/>
      <c r="AE55" s="675"/>
      <c r="AF55" s="675"/>
      <c r="AG55" s="675"/>
      <c r="AH55" s="675"/>
      <c r="AI55" s="675"/>
      <c r="AJ55" s="671"/>
      <c r="AK55" s="672"/>
      <c r="AL55" s="672"/>
      <c r="AM55" s="238"/>
      <c r="AN55" s="671"/>
      <c r="AO55" s="673"/>
      <c r="AP55" s="673"/>
      <c r="AQ55" s="238"/>
      <c r="AR55" s="231"/>
      <c r="AS55" s="33" t="s">
        <v>21</v>
      </c>
      <c r="AT55" s="210"/>
      <c r="AU55" s="220"/>
      <c r="AV55" s="214" t="str">
        <f t="shared" si="2"/>
        <v/>
      </c>
      <c r="AW55" s="89" t="str">
        <f t="shared" si="3"/>
        <v/>
      </c>
      <c r="AX55" s="3"/>
      <c r="AY55" s="108" t="e">
        <f>$AZ$43*100+10</f>
        <v>#VALUE!</v>
      </c>
      <c r="AZ55" s="98" t="e">
        <f>IF($AZ$43=0,"",VLOOKUP(AY55,選手名簿!$A$28:$E$686,3,0))</f>
        <v>#VALUE!</v>
      </c>
      <c r="BA55" s="116" t="e">
        <f>IF($AZ$43=0,"",VLOOKUP(AY55,選手名簿!$A$28:$E$686,4,0))</f>
        <v>#VALUE!</v>
      </c>
      <c r="BB55" s="102" t="e">
        <f>$BC$43*100+10</f>
        <v>#VALUE!</v>
      </c>
      <c r="BC55" s="98" t="e">
        <f>IF($AZ$43=0,"",VLOOKUP(BB55,選手名簿!$A$28:$E$686,3,0))</f>
        <v>#VALUE!</v>
      </c>
      <c r="BD55" s="116" t="e">
        <f>IF($AZ$43=0,"",VLOOKUP(BB55,選手名簿!$A$28:$E$686,4,0))</f>
        <v>#VALUE!</v>
      </c>
      <c r="BE55" s="107"/>
      <c r="BG55" s="662"/>
      <c r="BH55" s="390" t="s">
        <v>268</v>
      </c>
      <c r="BI55" s="190">
        <v>28</v>
      </c>
      <c r="BJ55" s="191">
        <f t="shared" si="0"/>
        <v>103</v>
      </c>
      <c r="BK55" s="406" t="s">
        <v>296</v>
      </c>
      <c r="BL55" s="191"/>
      <c r="BM55" s="191">
        <f t="shared" si="1"/>
        <v>104</v>
      </c>
      <c r="BN55" s="412" t="s">
        <v>298</v>
      </c>
      <c r="BO55" s="406" t="s">
        <v>284</v>
      </c>
      <c r="BP55" s="413">
        <v>0.4375</v>
      </c>
    </row>
    <row r="56" spans="2:68" ht="15" customHeight="1">
      <c r="B56" s="219"/>
      <c r="C56" s="199"/>
      <c r="D56" s="203"/>
      <c r="E56" s="29" t="s">
        <v>21</v>
      </c>
      <c r="F56" s="671"/>
      <c r="G56" s="672"/>
      <c r="H56" s="672"/>
      <c r="I56" s="239"/>
      <c r="J56" s="671"/>
      <c r="K56" s="673"/>
      <c r="L56" s="673"/>
      <c r="M56" s="238"/>
      <c r="N56" s="674" t="str">
        <f>IF(AV56="","",VLOOKUP(AV56,選手名簿!$B$28:$E$686,3,0))</f>
        <v/>
      </c>
      <c r="O56" s="675"/>
      <c r="P56" s="675"/>
      <c r="Q56" s="675"/>
      <c r="R56" s="675"/>
      <c r="S56" s="675"/>
      <c r="T56" s="675"/>
      <c r="U56" s="675"/>
      <c r="V56" s="202"/>
      <c r="W56" s="680"/>
      <c r="X56" s="681"/>
      <c r="Y56" s="680"/>
      <c r="Z56" s="681"/>
      <c r="AA56" s="202"/>
      <c r="AB56" s="674" t="str">
        <f>IF(AW56="","",VLOOKUP(AW56,選手名簿!$B$28:$E$686,3,0))</f>
        <v/>
      </c>
      <c r="AC56" s="675"/>
      <c r="AD56" s="675"/>
      <c r="AE56" s="675"/>
      <c r="AF56" s="675"/>
      <c r="AG56" s="675"/>
      <c r="AH56" s="675"/>
      <c r="AI56" s="675"/>
      <c r="AJ56" s="671"/>
      <c r="AK56" s="672"/>
      <c r="AL56" s="672"/>
      <c r="AM56" s="239"/>
      <c r="AN56" s="671"/>
      <c r="AO56" s="673"/>
      <c r="AP56" s="673"/>
      <c r="AQ56" s="238"/>
      <c r="AR56" s="203"/>
      <c r="AS56" s="31" t="s">
        <v>21</v>
      </c>
      <c r="AT56" s="211"/>
      <c r="AU56" s="220"/>
      <c r="AV56" s="214" t="str">
        <f t="shared" si="2"/>
        <v/>
      </c>
      <c r="AW56" s="89" t="str">
        <f t="shared" si="3"/>
        <v/>
      </c>
      <c r="AX56" s="3"/>
      <c r="AY56" s="108" t="e">
        <f>$AZ$43*100+11</f>
        <v>#VALUE!</v>
      </c>
      <c r="AZ56" s="98" t="e">
        <f>IF($AZ$43=0,"",VLOOKUP(AY56,選手名簿!$A$28:$E$686,3,0))</f>
        <v>#VALUE!</v>
      </c>
      <c r="BA56" s="116" t="e">
        <f>IF($AZ$43=0,"",VLOOKUP(AY56,選手名簿!$A$28:$E$686,4,0))</f>
        <v>#VALUE!</v>
      </c>
      <c r="BB56" s="102" t="e">
        <f>$BC$43*100+11</f>
        <v>#VALUE!</v>
      </c>
      <c r="BC56" s="98" t="e">
        <f>IF($AZ$43=0,"",VLOOKUP(BB56,選手名簿!$A$28:$E$686,3,0))</f>
        <v>#VALUE!</v>
      </c>
      <c r="BD56" s="116" t="e">
        <f>IF($AZ$43=0,"",VLOOKUP(BB56,選手名簿!$A$28:$E$686,4,0))</f>
        <v>#VALUE!</v>
      </c>
      <c r="BE56" s="107"/>
      <c r="BG56" s="662"/>
      <c r="BH56" s="400" t="s">
        <v>268</v>
      </c>
      <c r="BI56" s="190">
        <v>29</v>
      </c>
      <c r="BJ56" s="191">
        <f t="shared" si="0"/>
        <v>108</v>
      </c>
      <c r="BK56" s="406" t="s">
        <v>299</v>
      </c>
      <c r="BL56" s="191"/>
      <c r="BM56" s="191">
        <f t="shared" si="1"/>
        <v>110</v>
      </c>
      <c r="BN56" s="412" t="s">
        <v>300</v>
      </c>
      <c r="BO56" s="406" t="s">
        <v>285</v>
      </c>
      <c r="BP56" s="413">
        <v>0.4375</v>
      </c>
    </row>
    <row r="57" spans="2:68" ht="15" customHeight="1" thickBot="1">
      <c r="B57" s="219"/>
      <c r="C57" s="199"/>
      <c r="D57" s="231"/>
      <c r="E57" s="15" t="s">
        <v>21</v>
      </c>
      <c r="F57" s="671"/>
      <c r="G57" s="672"/>
      <c r="H57" s="672"/>
      <c r="I57" s="240"/>
      <c r="J57" s="671"/>
      <c r="K57" s="673"/>
      <c r="L57" s="673"/>
      <c r="M57" s="238"/>
      <c r="N57" s="674" t="str">
        <f>IF(AV57="","",VLOOKUP(AV57,選手名簿!$B$28:$E$686,3,0))</f>
        <v/>
      </c>
      <c r="O57" s="675"/>
      <c r="P57" s="675"/>
      <c r="Q57" s="675"/>
      <c r="R57" s="675"/>
      <c r="S57" s="675"/>
      <c r="T57" s="675"/>
      <c r="U57" s="675"/>
      <c r="V57" s="201"/>
      <c r="W57" s="680"/>
      <c r="X57" s="681"/>
      <c r="Y57" s="680"/>
      <c r="Z57" s="681"/>
      <c r="AA57" s="201"/>
      <c r="AB57" s="674" t="str">
        <f>IF(AW57="","",VLOOKUP(AW57,選手名簿!$B$28:$E$686,3,0))</f>
        <v/>
      </c>
      <c r="AC57" s="675"/>
      <c r="AD57" s="675"/>
      <c r="AE57" s="675"/>
      <c r="AF57" s="675"/>
      <c r="AG57" s="675"/>
      <c r="AH57" s="675"/>
      <c r="AI57" s="675"/>
      <c r="AJ57" s="671"/>
      <c r="AK57" s="672"/>
      <c r="AL57" s="672"/>
      <c r="AM57" s="240"/>
      <c r="AN57" s="671"/>
      <c r="AO57" s="673"/>
      <c r="AP57" s="673"/>
      <c r="AQ57" s="238"/>
      <c r="AR57" s="231"/>
      <c r="AS57" s="32" t="s">
        <v>21</v>
      </c>
      <c r="AT57" s="211"/>
      <c r="AU57" s="220"/>
      <c r="AV57" s="214" t="str">
        <f t="shared" si="2"/>
        <v/>
      </c>
      <c r="AW57" s="89" t="str">
        <f t="shared" si="3"/>
        <v/>
      </c>
      <c r="AX57" s="3"/>
      <c r="AY57" s="108" t="e">
        <f>$AZ$43*100+12</f>
        <v>#VALUE!</v>
      </c>
      <c r="AZ57" s="98" t="e">
        <f>IF($AZ$43=0,"",VLOOKUP(AY57,選手名簿!$A$28:$E$686,3,0))</f>
        <v>#VALUE!</v>
      </c>
      <c r="BA57" s="116" t="e">
        <f>IF($AZ$43=0,"",VLOOKUP(AY57,選手名簿!$A$28:$E$686,4,0))</f>
        <v>#VALUE!</v>
      </c>
      <c r="BB57" s="102" t="e">
        <f>$BC$43*100+12</f>
        <v>#VALUE!</v>
      </c>
      <c r="BC57" s="98" t="e">
        <f>IF($AZ$43=0,"",VLOOKUP(BB57,選手名簿!$A$28:$E$686,3,0))</f>
        <v>#VALUE!</v>
      </c>
      <c r="BD57" s="116" t="e">
        <f>IF($AZ$43=0,"",VLOOKUP(BB57,選手名簿!$A$28:$E$686,4,0))</f>
        <v>#VALUE!</v>
      </c>
      <c r="BE57" s="107"/>
      <c r="BG57" s="663"/>
      <c r="BH57" s="392" t="s">
        <v>268</v>
      </c>
      <c r="BI57" s="192">
        <v>30</v>
      </c>
      <c r="BJ57" s="193">
        <f t="shared" si="0"/>
        <v>101</v>
      </c>
      <c r="BK57" s="407" t="s">
        <v>293</v>
      </c>
      <c r="BL57" s="193"/>
      <c r="BM57" s="193">
        <f t="shared" si="1"/>
        <v>106</v>
      </c>
      <c r="BN57" s="414" t="s">
        <v>295</v>
      </c>
      <c r="BO57" s="407" t="s">
        <v>286</v>
      </c>
      <c r="BP57" s="424">
        <v>0.4375</v>
      </c>
    </row>
    <row r="58" spans="2:68" ht="15" customHeight="1">
      <c r="B58" s="219"/>
      <c r="C58" s="199"/>
      <c r="D58" s="203"/>
      <c r="E58" s="29" t="s">
        <v>21</v>
      </c>
      <c r="F58" s="671"/>
      <c r="G58" s="672"/>
      <c r="H58" s="672"/>
      <c r="I58" s="239"/>
      <c r="J58" s="671"/>
      <c r="K58" s="673"/>
      <c r="L58" s="673"/>
      <c r="M58" s="238"/>
      <c r="N58" s="674" t="str">
        <f>IF(AV58="","",VLOOKUP(AV58,選手名簿!$B$28:$E$686,3,0))</f>
        <v/>
      </c>
      <c r="O58" s="675"/>
      <c r="P58" s="675"/>
      <c r="Q58" s="675"/>
      <c r="R58" s="675"/>
      <c r="S58" s="675"/>
      <c r="T58" s="675"/>
      <c r="U58" s="675"/>
      <c r="V58" s="202"/>
      <c r="W58" s="680"/>
      <c r="X58" s="681"/>
      <c r="Y58" s="680"/>
      <c r="Z58" s="681"/>
      <c r="AA58" s="202"/>
      <c r="AB58" s="674" t="str">
        <f>IF(AW58="","",VLOOKUP(AW58,選手名簿!$B$28:$E$686,3,0))</f>
        <v/>
      </c>
      <c r="AC58" s="675"/>
      <c r="AD58" s="675"/>
      <c r="AE58" s="675"/>
      <c r="AF58" s="675"/>
      <c r="AG58" s="675"/>
      <c r="AH58" s="675"/>
      <c r="AI58" s="675"/>
      <c r="AJ58" s="671"/>
      <c r="AK58" s="672"/>
      <c r="AL58" s="672"/>
      <c r="AM58" s="239"/>
      <c r="AN58" s="671"/>
      <c r="AO58" s="673"/>
      <c r="AP58" s="673"/>
      <c r="AQ58" s="238"/>
      <c r="AR58" s="203"/>
      <c r="AS58" s="31" t="s">
        <v>21</v>
      </c>
      <c r="AT58" s="211"/>
      <c r="AU58" s="220"/>
      <c r="AV58" s="214" t="str">
        <f t="shared" si="2"/>
        <v/>
      </c>
      <c r="AW58" s="89" t="str">
        <f t="shared" si="3"/>
        <v/>
      </c>
      <c r="AX58" s="3"/>
      <c r="AY58" s="108" t="e">
        <f>$AZ$43*100+13</f>
        <v>#VALUE!</v>
      </c>
      <c r="AZ58" s="98" t="e">
        <f>IF($AZ$43=0,"",VLOOKUP(AY58,選手名簿!$A$28:$E$686,3,0))</f>
        <v>#VALUE!</v>
      </c>
      <c r="BA58" s="116" t="e">
        <f>IF($AZ$43=0,"",VLOOKUP(AY58,選手名簿!$A$28:$E$686,4,0))</f>
        <v>#VALUE!</v>
      </c>
      <c r="BB58" s="102" t="e">
        <f>$BC$43*100+13</f>
        <v>#VALUE!</v>
      </c>
      <c r="BC58" s="98" t="e">
        <f>IF($AZ$43=0,"",VLOOKUP(BB58,選手名簿!$A$28:$E$686,3,0))</f>
        <v>#VALUE!</v>
      </c>
      <c r="BD58" s="116" t="e">
        <f>IF($AZ$43=0,"",VLOOKUP(BB58,選手名簿!$A$28:$E$686,4,0))</f>
        <v>#VALUE!</v>
      </c>
      <c r="BE58" s="107"/>
      <c r="BG58" s="630" t="s">
        <v>176</v>
      </c>
      <c r="BH58" s="393" t="s">
        <v>269</v>
      </c>
      <c r="BI58" s="194">
        <v>31</v>
      </c>
      <c r="BJ58" s="195">
        <f t="shared" si="0"/>
        <v>102</v>
      </c>
      <c r="BK58" s="408" t="s">
        <v>297</v>
      </c>
      <c r="BL58" s="195"/>
      <c r="BM58" s="195">
        <f t="shared" si="1"/>
        <v>103</v>
      </c>
      <c r="BN58" s="417" t="s">
        <v>296</v>
      </c>
      <c r="BO58" s="405" t="s">
        <v>287</v>
      </c>
      <c r="BP58" s="418">
        <v>0.4375</v>
      </c>
    </row>
    <row r="59" spans="2:68" ht="15" customHeight="1">
      <c r="B59" s="219"/>
      <c r="C59" s="199"/>
      <c r="D59" s="231"/>
      <c r="E59" s="15" t="s">
        <v>21</v>
      </c>
      <c r="F59" s="671"/>
      <c r="G59" s="672"/>
      <c r="H59" s="672"/>
      <c r="I59" s="240"/>
      <c r="J59" s="671"/>
      <c r="K59" s="673"/>
      <c r="L59" s="673"/>
      <c r="M59" s="238"/>
      <c r="N59" s="674" t="str">
        <f>IF(AV59="","",VLOOKUP(AV59,選手名簿!$B$28:$E$686,3,0))</f>
        <v/>
      </c>
      <c r="O59" s="675"/>
      <c r="P59" s="675"/>
      <c r="Q59" s="675"/>
      <c r="R59" s="675"/>
      <c r="S59" s="675"/>
      <c r="T59" s="675"/>
      <c r="U59" s="675"/>
      <c r="V59" s="201"/>
      <c r="W59" s="680"/>
      <c r="X59" s="681"/>
      <c r="Y59" s="680"/>
      <c r="Z59" s="681"/>
      <c r="AA59" s="201"/>
      <c r="AB59" s="674" t="str">
        <f>IF(AW59="","",VLOOKUP(AW59,選手名簿!$B$28:$E$686,3,0))</f>
        <v/>
      </c>
      <c r="AC59" s="675"/>
      <c r="AD59" s="675"/>
      <c r="AE59" s="675"/>
      <c r="AF59" s="675"/>
      <c r="AG59" s="675"/>
      <c r="AH59" s="675"/>
      <c r="AI59" s="675"/>
      <c r="AJ59" s="671"/>
      <c r="AK59" s="672"/>
      <c r="AL59" s="672"/>
      <c r="AM59" s="240"/>
      <c r="AN59" s="671"/>
      <c r="AO59" s="673"/>
      <c r="AP59" s="673"/>
      <c r="AQ59" s="238"/>
      <c r="AR59" s="231"/>
      <c r="AS59" s="32" t="s">
        <v>21</v>
      </c>
      <c r="AT59" s="211"/>
      <c r="AU59" s="220"/>
      <c r="AV59" s="214" t="str">
        <f t="shared" si="2"/>
        <v/>
      </c>
      <c r="AW59" s="89" t="str">
        <f t="shared" si="3"/>
        <v/>
      </c>
      <c r="AX59" s="3"/>
      <c r="AY59" s="108" t="e">
        <f>$AZ$43*100+14</f>
        <v>#VALUE!</v>
      </c>
      <c r="AZ59" s="98" t="e">
        <f>IF($AZ$43=0,"",VLOOKUP(AY59,選手名簿!$A$28:$E$686,3,0))</f>
        <v>#VALUE!</v>
      </c>
      <c r="BA59" s="116" t="e">
        <f>IF($AZ$43=0,"",VLOOKUP(AY59,選手名簿!$A$28:$E$686,4,0))</f>
        <v>#VALUE!</v>
      </c>
      <c r="BB59" s="102" t="e">
        <f>$BC$43*100+14</f>
        <v>#VALUE!</v>
      </c>
      <c r="BC59" s="98" t="e">
        <f>IF($AZ$43=0,"",VLOOKUP(BB59,選手名簿!$A$28:$E$686,3,0))</f>
        <v>#VALUE!</v>
      </c>
      <c r="BD59" s="116" t="e">
        <f>IF($AZ$43=0,"",VLOOKUP(BB59,選手名簿!$A$28:$E$686,4,0))</f>
        <v>#VALUE!</v>
      </c>
      <c r="BE59" s="107"/>
      <c r="BG59" s="662"/>
      <c r="BH59" s="401" t="s">
        <v>269</v>
      </c>
      <c r="BI59" s="190">
        <v>32</v>
      </c>
      <c r="BJ59" s="191">
        <f t="shared" si="0"/>
        <v>110</v>
      </c>
      <c r="BK59" s="406" t="s">
        <v>300</v>
      </c>
      <c r="BL59" s="191"/>
      <c r="BM59" s="191">
        <f t="shared" si="1"/>
        <v>107</v>
      </c>
      <c r="BN59" s="412" t="s">
        <v>294</v>
      </c>
      <c r="BO59" s="406" t="s">
        <v>277</v>
      </c>
      <c r="BP59" s="413">
        <v>0.4375</v>
      </c>
    </row>
    <row r="60" spans="2:68" ht="15" customHeight="1">
      <c r="B60" s="219"/>
      <c r="C60" s="199"/>
      <c r="D60" s="203"/>
      <c r="E60" s="29" t="s">
        <v>21</v>
      </c>
      <c r="F60" s="671"/>
      <c r="G60" s="672"/>
      <c r="H60" s="672"/>
      <c r="I60" s="239"/>
      <c r="J60" s="671"/>
      <c r="K60" s="673"/>
      <c r="L60" s="673"/>
      <c r="M60" s="238"/>
      <c r="N60" s="674" t="str">
        <f>IF(AV60="","",VLOOKUP(AV60,選手名簿!$B$28:$E$686,3,0))</f>
        <v/>
      </c>
      <c r="O60" s="675"/>
      <c r="P60" s="675"/>
      <c r="Q60" s="675"/>
      <c r="R60" s="675"/>
      <c r="S60" s="675"/>
      <c r="T60" s="675"/>
      <c r="U60" s="675"/>
      <c r="V60" s="202"/>
      <c r="W60" s="680"/>
      <c r="X60" s="681"/>
      <c r="Y60" s="680"/>
      <c r="Z60" s="681"/>
      <c r="AA60" s="202"/>
      <c r="AB60" s="674" t="str">
        <f>IF(AW60="","",VLOOKUP(AW60,選手名簿!$B$28:$E$686,3,0))</f>
        <v/>
      </c>
      <c r="AC60" s="675"/>
      <c r="AD60" s="675"/>
      <c r="AE60" s="675"/>
      <c r="AF60" s="675"/>
      <c r="AG60" s="675"/>
      <c r="AH60" s="675"/>
      <c r="AI60" s="675"/>
      <c r="AJ60" s="671"/>
      <c r="AK60" s="672"/>
      <c r="AL60" s="672"/>
      <c r="AM60" s="239"/>
      <c r="AN60" s="671"/>
      <c r="AO60" s="673"/>
      <c r="AP60" s="673"/>
      <c r="AQ60" s="238"/>
      <c r="AR60" s="203"/>
      <c r="AS60" s="31" t="s">
        <v>21</v>
      </c>
      <c r="AT60" s="211"/>
      <c r="AU60" s="220"/>
      <c r="AV60" s="214" t="str">
        <f t="shared" si="2"/>
        <v/>
      </c>
      <c r="AW60" s="89" t="str">
        <f t="shared" si="3"/>
        <v/>
      </c>
      <c r="AX60" s="3"/>
      <c r="AY60" s="108" t="e">
        <f>$AZ$43*100+15</f>
        <v>#VALUE!</v>
      </c>
      <c r="AZ60" s="98" t="e">
        <f>IF($AZ$43=0,"",VLOOKUP(AY60,選手名簿!$A$28:$E$686,3,0))</f>
        <v>#VALUE!</v>
      </c>
      <c r="BA60" s="116" t="e">
        <f>IF($AZ$43=0,"",VLOOKUP(AY60,選手名簿!$A$28:$E$686,4,0))</f>
        <v>#VALUE!</v>
      </c>
      <c r="BB60" s="102" t="e">
        <f>$BC$43*100+15</f>
        <v>#VALUE!</v>
      </c>
      <c r="BC60" s="98" t="e">
        <f>IF($AZ$43=0,"",VLOOKUP(BB60,選手名簿!$A$28:$E$686,3,0))</f>
        <v>#VALUE!</v>
      </c>
      <c r="BD60" s="116" t="e">
        <f>IF($AZ$43=0,"",VLOOKUP(BB60,選手名簿!$A$28:$E$686,4,0))</f>
        <v>#VALUE!</v>
      </c>
      <c r="BE60" s="107"/>
      <c r="BG60" s="662"/>
      <c r="BH60" s="382" t="s">
        <v>269</v>
      </c>
      <c r="BI60" s="190">
        <v>33</v>
      </c>
      <c r="BJ60" s="191">
        <f t="shared" si="0"/>
        <v>106</v>
      </c>
      <c r="BK60" s="406" t="s">
        <v>295</v>
      </c>
      <c r="BL60" s="191"/>
      <c r="BM60" s="191">
        <f t="shared" si="1"/>
        <v>108</v>
      </c>
      <c r="BN60" s="412" t="s">
        <v>299</v>
      </c>
      <c r="BO60" s="406" t="s">
        <v>288</v>
      </c>
      <c r="BP60" s="413">
        <v>0.4375</v>
      </c>
    </row>
    <row r="61" spans="2:68" ht="15" customHeight="1">
      <c r="B61" s="219"/>
      <c r="C61" s="199"/>
      <c r="D61" s="231"/>
      <c r="E61" s="15" t="s">
        <v>21</v>
      </c>
      <c r="F61" s="671"/>
      <c r="G61" s="672"/>
      <c r="H61" s="672"/>
      <c r="I61" s="240"/>
      <c r="J61" s="671"/>
      <c r="K61" s="673"/>
      <c r="L61" s="673"/>
      <c r="M61" s="238"/>
      <c r="N61" s="674" t="str">
        <f>IF(AV61="","",VLOOKUP(AV61,選手名簿!$B$28:$E$686,3,0))</f>
        <v/>
      </c>
      <c r="O61" s="675"/>
      <c r="P61" s="675"/>
      <c r="Q61" s="675"/>
      <c r="R61" s="675"/>
      <c r="S61" s="675"/>
      <c r="T61" s="675"/>
      <c r="U61" s="675"/>
      <c r="V61" s="201"/>
      <c r="W61" s="680"/>
      <c r="X61" s="681"/>
      <c r="Y61" s="680"/>
      <c r="Z61" s="681"/>
      <c r="AA61" s="201"/>
      <c r="AB61" s="674" t="str">
        <f>IF(AW61="","",VLOOKUP(AW61,選手名簿!$B$28:$E$686,3,0))</f>
        <v/>
      </c>
      <c r="AC61" s="675"/>
      <c r="AD61" s="675"/>
      <c r="AE61" s="675"/>
      <c r="AF61" s="675"/>
      <c r="AG61" s="675"/>
      <c r="AH61" s="675"/>
      <c r="AI61" s="675"/>
      <c r="AJ61" s="671"/>
      <c r="AK61" s="672"/>
      <c r="AL61" s="672"/>
      <c r="AM61" s="240"/>
      <c r="AN61" s="671"/>
      <c r="AO61" s="673"/>
      <c r="AP61" s="673"/>
      <c r="AQ61" s="238"/>
      <c r="AR61" s="231"/>
      <c r="AS61" s="32" t="s">
        <v>21</v>
      </c>
      <c r="AT61" s="211"/>
      <c r="AU61" s="220"/>
      <c r="AV61" s="214" t="str">
        <f t="shared" si="2"/>
        <v/>
      </c>
      <c r="AW61" s="89" t="str">
        <f t="shared" si="3"/>
        <v/>
      </c>
      <c r="AX61" s="3"/>
      <c r="AY61" s="108" t="e">
        <f>$AZ$43*100+16</f>
        <v>#VALUE!</v>
      </c>
      <c r="AZ61" s="98" t="e">
        <f>IF($AZ$43=0,"",VLOOKUP(AY61,選手名簿!$A$28:$E$686,3,0))</f>
        <v>#VALUE!</v>
      </c>
      <c r="BA61" s="116" t="e">
        <f>IF($AZ$43=0,"",VLOOKUP(AY61,選手名簿!$A$28:$E$686,4,0))</f>
        <v>#VALUE!</v>
      </c>
      <c r="BB61" s="102" t="e">
        <f>$BC$43*100+16</f>
        <v>#VALUE!</v>
      </c>
      <c r="BC61" s="98" t="e">
        <f>IF($AZ$43=0,"",VLOOKUP(BB61,選手名簿!$A$28:$E$686,3,0))</f>
        <v>#VALUE!</v>
      </c>
      <c r="BD61" s="116" t="e">
        <f>IF($AZ$43=0,"",VLOOKUP(BB61,選手名簿!$A$28:$E$686,4,0))</f>
        <v>#VALUE!</v>
      </c>
      <c r="BE61" s="107"/>
      <c r="BG61" s="662"/>
      <c r="BH61" s="387" t="s">
        <v>269</v>
      </c>
      <c r="BI61" s="190">
        <v>34</v>
      </c>
      <c r="BJ61" s="191">
        <f t="shared" si="0"/>
        <v>101</v>
      </c>
      <c r="BK61" s="406" t="s">
        <v>293</v>
      </c>
      <c r="BL61" s="191"/>
      <c r="BM61" s="191">
        <f t="shared" si="1"/>
        <v>104</v>
      </c>
      <c r="BN61" s="412" t="s">
        <v>298</v>
      </c>
      <c r="BO61" s="405" t="s">
        <v>286</v>
      </c>
      <c r="BP61" s="418">
        <v>0.4375</v>
      </c>
    </row>
    <row r="62" spans="2:68" ht="15" customHeight="1" thickBot="1">
      <c r="B62" s="219"/>
      <c r="C62" s="199"/>
      <c r="D62" s="203"/>
      <c r="E62" s="29" t="s">
        <v>21</v>
      </c>
      <c r="F62" s="671"/>
      <c r="G62" s="672"/>
      <c r="H62" s="672"/>
      <c r="I62" s="239"/>
      <c r="J62" s="671"/>
      <c r="K62" s="673"/>
      <c r="L62" s="673"/>
      <c r="M62" s="238"/>
      <c r="N62" s="674" t="str">
        <f>IF(AV62="","",VLOOKUP(AV62,選手名簿!$B$28:$E$686,3,0))</f>
        <v/>
      </c>
      <c r="O62" s="675"/>
      <c r="P62" s="675"/>
      <c r="Q62" s="675"/>
      <c r="R62" s="675"/>
      <c r="S62" s="675"/>
      <c r="T62" s="675"/>
      <c r="U62" s="675"/>
      <c r="V62" s="202"/>
      <c r="W62" s="680"/>
      <c r="X62" s="681"/>
      <c r="Y62" s="680"/>
      <c r="Z62" s="681"/>
      <c r="AA62" s="202"/>
      <c r="AB62" s="674" t="str">
        <f>IF(AW62="","",VLOOKUP(AW62,選手名簿!$B$28:$E$686,3,0))</f>
        <v/>
      </c>
      <c r="AC62" s="675"/>
      <c r="AD62" s="675"/>
      <c r="AE62" s="675"/>
      <c r="AF62" s="675"/>
      <c r="AG62" s="675"/>
      <c r="AH62" s="675"/>
      <c r="AI62" s="675"/>
      <c r="AJ62" s="671"/>
      <c r="AK62" s="672"/>
      <c r="AL62" s="672"/>
      <c r="AM62" s="239"/>
      <c r="AN62" s="671"/>
      <c r="AO62" s="673"/>
      <c r="AP62" s="673"/>
      <c r="AQ62" s="238"/>
      <c r="AR62" s="203"/>
      <c r="AS62" s="31" t="s">
        <v>21</v>
      </c>
      <c r="AT62" s="211"/>
      <c r="AU62" s="220"/>
      <c r="AV62" s="214" t="str">
        <f t="shared" si="2"/>
        <v/>
      </c>
      <c r="AW62" s="89" t="str">
        <f t="shared" si="3"/>
        <v/>
      </c>
      <c r="AX62" s="3"/>
      <c r="AY62" s="108" t="e">
        <f>$AZ$43*100+17</f>
        <v>#VALUE!</v>
      </c>
      <c r="AZ62" s="98" t="e">
        <f>IF($AZ$43=0,"",VLOOKUP(AY62,選手名簿!$A$28:$E$686,3,0))</f>
        <v>#VALUE!</v>
      </c>
      <c r="BA62" s="116" t="e">
        <f>IF($AZ$43=0,"",VLOOKUP(AY62,選手名簿!$A$28:$E$686,4,0))</f>
        <v>#VALUE!</v>
      </c>
      <c r="BB62" s="102" t="e">
        <f>$BC$43*100+17</f>
        <v>#VALUE!</v>
      </c>
      <c r="BC62" s="98" t="e">
        <f>IF($AZ$43=0,"",VLOOKUP(BB62,選手名簿!$A$28:$E$686,3,0))</f>
        <v>#VALUE!</v>
      </c>
      <c r="BD62" s="116" t="e">
        <f>IF($AZ$43=0,"",VLOOKUP(BB62,選手名簿!$A$28:$E$686,4,0))</f>
        <v>#VALUE!</v>
      </c>
      <c r="BE62" s="107"/>
      <c r="BG62" s="663"/>
      <c r="BH62" s="383" t="s">
        <v>269</v>
      </c>
      <c r="BI62" s="192">
        <v>35</v>
      </c>
      <c r="BJ62" s="193">
        <f t="shared" si="0"/>
        <v>105</v>
      </c>
      <c r="BK62" s="407" t="s">
        <v>301</v>
      </c>
      <c r="BL62" s="193"/>
      <c r="BM62" s="193">
        <f t="shared" si="1"/>
        <v>109</v>
      </c>
      <c r="BN62" s="414" t="s">
        <v>302</v>
      </c>
      <c r="BO62" s="407" t="s">
        <v>289</v>
      </c>
      <c r="BP62" s="424">
        <v>0.66666666666666663</v>
      </c>
    </row>
    <row r="63" spans="2:68" ht="15" customHeight="1" thickBot="1">
      <c r="B63" s="219"/>
      <c r="C63" s="209"/>
      <c r="D63" s="231"/>
      <c r="E63" s="29" t="s">
        <v>21</v>
      </c>
      <c r="F63" s="671"/>
      <c r="G63" s="672"/>
      <c r="H63" s="672"/>
      <c r="I63" s="240"/>
      <c r="J63" s="671"/>
      <c r="K63" s="673"/>
      <c r="L63" s="673"/>
      <c r="M63" s="238"/>
      <c r="N63" s="674" t="str">
        <f>IF(AV63="","",VLOOKUP(AV63,選手名簿!$B$28:$E$686,3,0))</f>
        <v/>
      </c>
      <c r="O63" s="675"/>
      <c r="P63" s="675"/>
      <c r="Q63" s="675"/>
      <c r="R63" s="675"/>
      <c r="S63" s="675"/>
      <c r="T63" s="675"/>
      <c r="U63" s="675"/>
      <c r="V63" s="201"/>
      <c r="W63" s="680"/>
      <c r="X63" s="681"/>
      <c r="Y63" s="680"/>
      <c r="Z63" s="681"/>
      <c r="AA63" s="201"/>
      <c r="AB63" s="674" t="str">
        <f>IF(AW63="","",VLOOKUP(AW63,選手名簿!$B$28:$E$686,3,0))</f>
        <v/>
      </c>
      <c r="AC63" s="675"/>
      <c r="AD63" s="675"/>
      <c r="AE63" s="675"/>
      <c r="AF63" s="675"/>
      <c r="AG63" s="675"/>
      <c r="AH63" s="675"/>
      <c r="AI63" s="675"/>
      <c r="AJ63" s="671"/>
      <c r="AK63" s="672"/>
      <c r="AL63" s="672"/>
      <c r="AM63" s="240"/>
      <c r="AN63" s="671"/>
      <c r="AO63" s="673"/>
      <c r="AP63" s="673"/>
      <c r="AQ63" s="238"/>
      <c r="AR63" s="231"/>
      <c r="AS63" s="31" t="s">
        <v>21</v>
      </c>
      <c r="AT63" s="212"/>
      <c r="AU63" s="220"/>
      <c r="AV63" s="214" t="str">
        <f t="shared" si="2"/>
        <v/>
      </c>
      <c r="AW63" s="89" t="str">
        <f t="shared" si="3"/>
        <v/>
      </c>
      <c r="AX63" s="3"/>
      <c r="AY63" s="108" t="e">
        <f>$AZ$43*100+18</f>
        <v>#VALUE!</v>
      </c>
      <c r="AZ63" s="98" t="e">
        <f>IF($AZ$43=0,"",VLOOKUP(AY63,選手名簿!$A$28:$E$686,3,0))</f>
        <v>#VALUE!</v>
      </c>
      <c r="BA63" s="116" t="e">
        <f>IF($AZ$43=0,"",VLOOKUP(AY63,選手名簿!$A$28:$E$686,4,0))</f>
        <v>#VALUE!</v>
      </c>
      <c r="BB63" s="102" t="e">
        <f>$BC$43*100+18</f>
        <v>#VALUE!</v>
      </c>
      <c r="BC63" s="98" t="e">
        <f>IF($AZ$43=0,"",VLOOKUP(BB63,選手名簿!$A$28:$E$686,3,0))</f>
        <v>#VALUE!</v>
      </c>
      <c r="BD63" s="116" t="e">
        <f>IF($AZ$43=0,"",VLOOKUP(BB63,選手名簿!$A$28:$E$686,4,0))</f>
        <v>#VALUE!</v>
      </c>
      <c r="BE63" s="107"/>
      <c r="BG63" s="630" t="s">
        <v>177</v>
      </c>
      <c r="BH63" s="402" t="s">
        <v>270</v>
      </c>
      <c r="BI63" s="194">
        <v>36</v>
      </c>
      <c r="BJ63" s="195">
        <f t="shared" si="0"/>
        <v>108</v>
      </c>
      <c r="BK63" s="408" t="s">
        <v>299</v>
      </c>
      <c r="BL63" s="195"/>
      <c r="BM63" s="195">
        <f t="shared" si="1"/>
        <v>105</v>
      </c>
      <c r="BN63" s="417" t="s">
        <v>301</v>
      </c>
      <c r="BO63" s="405" t="s">
        <v>284</v>
      </c>
      <c r="BP63" s="418">
        <v>0.4375</v>
      </c>
    </row>
    <row r="64" spans="2:68" ht="15" customHeight="1">
      <c r="B64" s="219"/>
      <c r="C64" s="74"/>
      <c r="D64" s="37"/>
      <c r="E64" s="38"/>
      <c r="F64" s="688">
        <f>IF($P$4="*","",SUM(I43:I53)+SUM(I55:I63))</f>
        <v>0</v>
      </c>
      <c r="G64" s="689"/>
      <c r="H64" s="689"/>
      <c r="I64" s="690"/>
      <c r="J64" s="688">
        <f>IF($P$4="*","",SUM(M43:M53)+SUM(M55:M63))</f>
        <v>0</v>
      </c>
      <c r="K64" s="689"/>
      <c r="L64" s="689"/>
      <c r="M64" s="690"/>
      <c r="N64" s="466" t="s">
        <v>58</v>
      </c>
      <c r="O64" s="460"/>
      <c r="P64" s="461"/>
      <c r="Q64" s="692">
        <f>IF($P$4="*","",SUM(F64:M64))</f>
        <v>0</v>
      </c>
      <c r="R64" s="693"/>
      <c r="S64" s="693"/>
      <c r="T64" s="693"/>
      <c r="U64" s="694"/>
      <c r="V64" s="31" t="s">
        <v>57</v>
      </c>
      <c r="W64" s="466" t="s">
        <v>56</v>
      </c>
      <c r="X64" s="490"/>
      <c r="Y64" s="490"/>
      <c r="Z64" s="490"/>
      <c r="AA64" s="30" t="s">
        <v>57</v>
      </c>
      <c r="AB64" s="692">
        <f>IF($P$4="*","",SUM(AJ64:AQ64))</f>
        <v>0</v>
      </c>
      <c r="AC64" s="693"/>
      <c r="AD64" s="693"/>
      <c r="AE64" s="693"/>
      <c r="AF64" s="694"/>
      <c r="AG64" s="466" t="s">
        <v>58</v>
      </c>
      <c r="AH64" s="460"/>
      <c r="AI64" s="461"/>
      <c r="AJ64" s="688">
        <f>IF($P$4="*","",SUM(AM43:AM53)+SUM(AM55:AM63))</f>
        <v>0</v>
      </c>
      <c r="AK64" s="689"/>
      <c r="AL64" s="689"/>
      <c r="AM64" s="690"/>
      <c r="AN64" s="688">
        <f>IF($P$4="*","",SUM(AQ43:AQ53)+SUM(AQ55:AQ63))</f>
        <v>0</v>
      </c>
      <c r="AO64" s="689"/>
      <c r="AP64" s="689"/>
      <c r="AQ64" s="690"/>
      <c r="AR64" s="38"/>
      <c r="AS64" s="39"/>
      <c r="AT64" s="74"/>
      <c r="AU64" s="220"/>
      <c r="AY64" s="108" t="e">
        <f>$AZ$43*100+19</f>
        <v>#VALUE!</v>
      </c>
      <c r="AZ64" s="98" t="e">
        <f>IF($AZ$43=0,"",VLOOKUP(AY64,選手名簿!$A$28:$E$686,3,0))</f>
        <v>#VALUE!</v>
      </c>
      <c r="BA64" s="116" t="e">
        <f>IF($AZ$43=0,"",VLOOKUP(AY64,選手名簿!$A$28:$E$686,4,0))</f>
        <v>#VALUE!</v>
      </c>
      <c r="BB64" s="102" t="e">
        <f>$BC$43*100+19</f>
        <v>#VALUE!</v>
      </c>
      <c r="BC64" s="98" t="e">
        <f>IF($AZ$43=0,"",VLOOKUP(BB64,選手名簿!$A$28:$E$686,3,0))</f>
        <v>#VALUE!</v>
      </c>
      <c r="BD64" s="116" t="e">
        <f>IF($AZ$43=0,"",VLOOKUP(BB64,選手名簿!$A$28:$E$686,4,0))</f>
        <v>#VALUE!</v>
      </c>
      <c r="BE64" s="107"/>
      <c r="BG64" s="662"/>
      <c r="BH64" s="386" t="s">
        <v>270</v>
      </c>
      <c r="BI64" s="190">
        <v>37</v>
      </c>
      <c r="BJ64" s="191">
        <f t="shared" si="0"/>
        <v>109</v>
      </c>
      <c r="BK64" s="406" t="s">
        <v>302</v>
      </c>
      <c r="BL64" s="191"/>
      <c r="BM64" s="191">
        <f t="shared" si="1"/>
        <v>104</v>
      </c>
      <c r="BN64" s="412" t="s">
        <v>298</v>
      </c>
      <c r="BO64" s="406" t="s">
        <v>285</v>
      </c>
      <c r="BP64" s="413">
        <v>0.4375</v>
      </c>
    </row>
    <row r="65" spans="2:68" ht="15" customHeight="1">
      <c r="B65" s="219"/>
      <c r="C65" s="74"/>
      <c r="D65" s="500" t="s">
        <v>63</v>
      </c>
      <c r="E65" s="501"/>
      <c r="F65" s="466" t="s">
        <v>64</v>
      </c>
      <c r="G65" s="468"/>
      <c r="H65" s="30" t="s">
        <v>85</v>
      </c>
      <c r="I65" s="490" t="s">
        <v>66</v>
      </c>
      <c r="J65" s="490"/>
      <c r="K65" s="490"/>
      <c r="L65" s="490"/>
      <c r="M65" s="493"/>
      <c r="N65" s="498" t="s">
        <v>65</v>
      </c>
      <c r="O65" s="502"/>
      <c r="P65" s="498" t="s">
        <v>60</v>
      </c>
      <c r="Q65" s="503"/>
      <c r="R65" s="502"/>
      <c r="S65" s="483" t="s">
        <v>47</v>
      </c>
      <c r="T65" s="504"/>
      <c r="U65" s="483" t="s">
        <v>46</v>
      </c>
      <c r="V65" s="504"/>
      <c r="W65" s="498" t="s">
        <v>59</v>
      </c>
      <c r="X65" s="503"/>
      <c r="Y65" s="503"/>
      <c r="Z65" s="503"/>
      <c r="AA65" s="483" t="s">
        <v>46</v>
      </c>
      <c r="AB65" s="504"/>
      <c r="AC65" s="483" t="s">
        <v>47</v>
      </c>
      <c r="AD65" s="504"/>
      <c r="AE65" s="498" t="s">
        <v>60</v>
      </c>
      <c r="AF65" s="503"/>
      <c r="AG65" s="503"/>
      <c r="AH65" s="498" t="s">
        <v>63</v>
      </c>
      <c r="AI65" s="501"/>
      <c r="AJ65" s="466" t="s">
        <v>64</v>
      </c>
      <c r="AK65" s="468"/>
      <c r="AL65" s="30" t="s">
        <v>85</v>
      </c>
      <c r="AM65" s="490" t="s">
        <v>66</v>
      </c>
      <c r="AN65" s="490"/>
      <c r="AO65" s="490"/>
      <c r="AP65" s="490"/>
      <c r="AQ65" s="493"/>
      <c r="AR65" s="498" t="s">
        <v>65</v>
      </c>
      <c r="AS65" s="499"/>
      <c r="AT65" s="74"/>
      <c r="AU65" s="220"/>
      <c r="AY65" s="108" t="e">
        <f>$AZ$43*100+20</f>
        <v>#VALUE!</v>
      </c>
      <c r="AZ65" s="98" t="e">
        <f>IF($AZ$43=0,"",VLOOKUP(AY65,選手名簿!$A$28:$E$686,3,0))</f>
        <v>#VALUE!</v>
      </c>
      <c r="BA65" s="116" t="e">
        <f>IF($AZ$43=0,"",VLOOKUP(AY65,選手名簿!$A$28:$E$686,4,0))</f>
        <v>#VALUE!</v>
      </c>
      <c r="BB65" s="102" t="e">
        <f>$BC$43*100+20</f>
        <v>#VALUE!</v>
      </c>
      <c r="BC65" s="98" t="e">
        <f>IF($AZ$43=0,"",VLOOKUP(BB65,選手名簿!$A$28:$E$686,3,0))</f>
        <v>#VALUE!</v>
      </c>
      <c r="BD65" s="116" t="e">
        <f>IF($AZ$43=0,"",VLOOKUP(BB65,選手名簿!$A$28:$E$686,4,0))</f>
        <v>#VALUE!</v>
      </c>
      <c r="BE65" s="107"/>
      <c r="BG65" s="662"/>
      <c r="BH65" s="385" t="s">
        <v>270</v>
      </c>
      <c r="BI65" s="190">
        <v>38</v>
      </c>
      <c r="BJ65" s="191">
        <f t="shared" si="0"/>
        <v>106</v>
      </c>
      <c r="BK65" s="406" t="s">
        <v>295</v>
      </c>
      <c r="BL65" s="191"/>
      <c r="BM65" s="191">
        <f t="shared" si="1"/>
        <v>107</v>
      </c>
      <c r="BN65" s="412" t="s">
        <v>294</v>
      </c>
      <c r="BO65" s="406" t="s">
        <v>290</v>
      </c>
      <c r="BP65" s="413">
        <v>0.4375</v>
      </c>
    </row>
    <row r="66" spans="2:68" ht="15" customHeight="1">
      <c r="B66" s="219"/>
      <c r="C66" s="74"/>
      <c r="D66" s="698"/>
      <c r="E66" s="695"/>
      <c r="F66" s="204"/>
      <c r="G66" s="15" t="s">
        <v>74</v>
      </c>
      <c r="H66" s="231"/>
      <c r="I66" s="685"/>
      <c r="J66" s="686"/>
      <c r="K66" s="686"/>
      <c r="L66" s="686"/>
      <c r="M66" s="687"/>
      <c r="N66" s="696"/>
      <c r="O66" s="699"/>
      <c r="P66" s="692">
        <f>IF($P$4="*","",SUM(S66:U66))</f>
        <v>0</v>
      </c>
      <c r="Q66" s="693"/>
      <c r="R66" s="694"/>
      <c r="S66" s="676"/>
      <c r="T66" s="691"/>
      <c r="U66" s="676"/>
      <c r="V66" s="691"/>
      <c r="W66" s="466" t="s">
        <v>86</v>
      </c>
      <c r="X66" s="467"/>
      <c r="Y66" s="467"/>
      <c r="Z66" s="468"/>
      <c r="AA66" s="676"/>
      <c r="AB66" s="691"/>
      <c r="AC66" s="676"/>
      <c r="AD66" s="691"/>
      <c r="AE66" s="692">
        <f>IF($P$4="*","",SUM(AA66:AC66))</f>
        <v>0</v>
      </c>
      <c r="AF66" s="693"/>
      <c r="AG66" s="694"/>
      <c r="AH66" s="680"/>
      <c r="AI66" s="695"/>
      <c r="AJ66" s="204"/>
      <c r="AK66" s="15" t="s">
        <v>74</v>
      </c>
      <c r="AL66" s="231"/>
      <c r="AM66" s="685"/>
      <c r="AN66" s="686"/>
      <c r="AO66" s="686"/>
      <c r="AP66" s="686"/>
      <c r="AQ66" s="687"/>
      <c r="AR66" s="696"/>
      <c r="AS66" s="697"/>
      <c r="AT66" s="74"/>
      <c r="AU66" s="220"/>
      <c r="AY66" s="108" t="e">
        <f>$AZ$43*100+21</f>
        <v>#VALUE!</v>
      </c>
      <c r="AZ66" s="98" t="e">
        <f>IF($AZ$43=0,"",VLOOKUP(AY66,選手名簿!$A$28:$E$686,3,0))</f>
        <v>#VALUE!</v>
      </c>
      <c r="BA66" s="116" t="e">
        <f>IF($AZ$43=0,"",VLOOKUP(AY66,選手名簿!$A$28:$E$686,4,0))</f>
        <v>#VALUE!</v>
      </c>
      <c r="BB66" s="102" t="e">
        <f>$BC$43*100+21</f>
        <v>#VALUE!</v>
      </c>
      <c r="BC66" s="98" t="e">
        <f>IF($AZ$43=0,"",VLOOKUP(BB66,選手名簿!$A$28:$E$686,3,0))</f>
        <v>#VALUE!</v>
      </c>
      <c r="BD66" s="116" t="e">
        <f>IF($AZ$43=0,"",VLOOKUP(BB66,選手名簿!$A$28:$E$686,4,0))</f>
        <v>#VALUE!</v>
      </c>
      <c r="BE66" s="107"/>
      <c r="BG66" s="662"/>
      <c r="BH66" s="387" t="s">
        <v>270</v>
      </c>
      <c r="BI66" s="190">
        <v>39</v>
      </c>
      <c r="BJ66" s="191">
        <f t="shared" si="0"/>
        <v>110</v>
      </c>
      <c r="BK66" s="406" t="s">
        <v>300</v>
      </c>
      <c r="BL66" s="191"/>
      <c r="BM66" s="191">
        <f t="shared" si="1"/>
        <v>102</v>
      </c>
      <c r="BN66" s="412" t="s">
        <v>297</v>
      </c>
      <c r="BO66" s="419" t="s">
        <v>277</v>
      </c>
      <c r="BP66" s="420">
        <v>0.4375</v>
      </c>
    </row>
    <row r="67" spans="2:68" ht="15" customHeight="1" thickBot="1">
      <c r="B67" s="219"/>
      <c r="C67" s="74"/>
      <c r="D67" s="700"/>
      <c r="E67" s="649"/>
      <c r="F67" s="203"/>
      <c r="G67" s="31" t="s">
        <v>74</v>
      </c>
      <c r="H67" s="203"/>
      <c r="I67" s="685"/>
      <c r="J67" s="686"/>
      <c r="K67" s="686"/>
      <c r="L67" s="686"/>
      <c r="M67" s="687"/>
      <c r="N67" s="683"/>
      <c r="O67" s="701"/>
      <c r="P67" s="692">
        <f>IF($P$4="*","",SUM(S67:U67))</f>
        <v>0</v>
      </c>
      <c r="Q67" s="693"/>
      <c r="R67" s="694"/>
      <c r="S67" s="676"/>
      <c r="T67" s="691"/>
      <c r="U67" s="676"/>
      <c r="V67" s="691"/>
      <c r="W67" s="466" t="s">
        <v>87</v>
      </c>
      <c r="X67" s="467"/>
      <c r="Y67" s="467"/>
      <c r="Z67" s="468"/>
      <c r="AA67" s="676"/>
      <c r="AB67" s="691"/>
      <c r="AC67" s="676"/>
      <c r="AD67" s="691"/>
      <c r="AE67" s="692">
        <f>IF($P$4="*","",SUM(AA67:AC67))</f>
        <v>0</v>
      </c>
      <c r="AF67" s="693"/>
      <c r="AG67" s="694"/>
      <c r="AH67" s="648"/>
      <c r="AI67" s="649"/>
      <c r="AJ67" s="203"/>
      <c r="AK67" s="31" t="s">
        <v>74</v>
      </c>
      <c r="AL67" s="203"/>
      <c r="AM67" s="685"/>
      <c r="AN67" s="686"/>
      <c r="AO67" s="686"/>
      <c r="AP67" s="686"/>
      <c r="AQ67" s="687"/>
      <c r="AR67" s="683"/>
      <c r="AS67" s="684"/>
      <c r="AT67" s="74"/>
      <c r="AU67" s="220"/>
      <c r="AY67" s="108" t="e">
        <f>$AZ$43*100+22</f>
        <v>#VALUE!</v>
      </c>
      <c r="AZ67" s="98" t="e">
        <f>IF($AZ$43=0,"",VLOOKUP(AY67,選手名簿!$A$28:$E$686,3,0))</f>
        <v>#VALUE!</v>
      </c>
      <c r="BA67" s="116" t="e">
        <f>IF($AZ$43=0,"",VLOOKUP(AY67,選手名簿!$A$28:$E$686,4,0))</f>
        <v>#VALUE!</v>
      </c>
      <c r="BB67" s="102" t="e">
        <f>$BC$43*100+22</f>
        <v>#VALUE!</v>
      </c>
      <c r="BC67" s="98" t="e">
        <f>IF($AZ$43=0,"",VLOOKUP(BB67,選手名簿!$A$28:$E$686,3,0))</f>
        <v>#VALUE!</v>
      </c>
      <c r="BD67" s="116" t="e">
        <f>IF($AZ$43=0,"",VLOOKUP(BB67,選手名簿!$A$28:$E$686,4,0))</f>
        <v>#VALUE!</v>
      </c>
      <c r="BE67" s="107"/>
      <c r="BG67" s="663"/>
      <c r="BH67" s="403" t="s">
        <v>270</v>
      </c>
      <c r="BI67" s="192">
        <v>40</v>
      </c>
      <c r="BJ67" s="193">
        <f t="shared" si="0"/>
        <v>103</v>
      </c>
      <c r="BK67" s="407" t="s">
        <v>296</v>
      </c>
      <c r="BL67" s="193"/>
      <c r="BM67" s="193">
        <f t="shared" si="1"/>
        <v>101</v>
      </c>
      <c r="BN67" s="414" t="s">
        <v>293</v>
      </c>
      <c r="BO67" s="407" t="s">
        <v>282</v>
      </c>
      <c r="BP67" s="424">
        <v>0.4375</v>
      </c>
    </row>
    <row r="68" spans="2:68" ht="15" customHeight="1">
      <c r="B68" s="219"/>
      <c r="C68" s="74"/>
      <c r="D68" s="698"/>
      <c r="E68" s="695"/>
      <c r="F68" s="231"/>
      <c r="G68" s="15" t="s">
        <v>74</v>
      </c>
      <c r="H68" s="231"/>
      <c r="I68" s="685"/>
      <c r="J68" s="686"/>
      <c r="K68" s="686"/>
      <c r="L68" s="686"/>
      <c r="M68" s="687"/>
      <c r="N68" s="696"/>
      <c r="O68" s="699"/>
      <c r="P68" s="692">
        <f>IF($P$4="*","",SUM(S68:U68))</f>
        <v>0</v>
      </c>
      <c r="Q68" s="693"/>
      <c r="R68" s="694"/>
      <c r="S68" s="676"/>
      <c r="T68" s="691"/>
      <c r="U68" s="676"/>
      <c r="V68" s="691"/>
      <c r="W68" s="466" t="s">
        <v>62</v>
      </c>
      <c r="X68" s="467"/>
      <c r="Y68" s="467"/>
      <c r="Z68" s="468"/>
      <c r="AA68" s="676"/>
      <c r="AB68" s="691"/>
      <c r="AC68" s="676"/>
      <c r="AD68" s="691"/>
      <c r="AE68" s="692">
        <f>IF($P$4="*","",SUM(AA68:AC68))</f>
        <v>0</v>
      </c>
      <c r="AF68" s="693"/>
      <c r="AG68" s="694"/>
      <c r="AH68" s="680"/>
      <c r="AI68" s="695"/>
      <c r="AJ68" s="231"/>
      <c r="AK68" s="15" t="s">
        <v>74</v>
      </c>
      <c r="AL68" s="231"/>
      <c r="AM68" s="685"/>
      <c r="AN68" s="686"/>
      <c r="AO68" s="686"/>
      <c r="AP68" s="686"/>
      <c r="AQ68" s="687"/>
      <c r="AR68" s="696"/>
      <c r="AS68" s="697"/>
      <c r="AT68" s="74"/>
      <c r="AU68" s="220"/>
      <c r="AY68" s="108" t="e">
        <f>$AZ$43*100+23</f>
        <v>#VALUE!</v>
      </c>
      <c r="AZ68" s="98" t="e">
        <f>IF($AZ$43=0,"",VLOOKUP(AY68,選手名簿!$A$28:$E$686,3,0))</f>
        <v>#VALUE!</v>
      </c>
      <c r="BA68" s="116" t="e">
        <f>IF($AZ$43=0,"",VLOOKUP(AY68,選手名簿!$A$28:$E$686,4,0))</f>
        <v>#VALUE!</v>
      </c>
      <c r="BB68" s="102" t="e">
        <f>$BC$43*100+23</f>
        <v>#VALUE!</v>
      </c>
      <c r="BC68" s="98" t="e">
        <f>IF($AZ$43=0,"",VLOOKUP(BB68,選手名簿!$A$28:$E$686,3,0))</f>
        <v>#VALUE!</v>
      </c>
      <c r="BD68" s="116" t="e">
        <f>IF($AZ$43=0,"",VLOOKUP(BB68,選手名簿!$A$28:$E$686,4,0))</f>
        <v>#VALUE!</v>
      </c>
      <c r="BE68" s="107"/>
      <c r="BG68" s="630" t="s">
        <v>178</v>
      </c>
      <c r="BH68" s="381" t="s">
        <v>271</v>
      </c>
      <c r="BI68" s="194">
        <v>41</v>
      </c>
      <c r="BJ68" s="195">
        <f t="shared" si="0"/>
        <v>103</v>
      </c>
      <c r="BK68" s="408" t="s">
        <v>296</v>
      </c>
      <c r="BL68" s="195"/>
      <c r="BM68" s="195">
        <f t="shared" si="1"/>
        <v>109</v>
      </c>
      <c r="BN68" s="417" t="s">
        <v>302</v>
      </c>
      <c r="BO68" s="408" t="s">
        <v>284</v>
      </c>
      <c r="BP68" s="423">
        <v>0.4375</v>
      </c>
    </row>
    <row r="69" spans="2:68" ht="15" customHeight="1">
      <c r="B69" s="219"/>
      <c r="C69" s="74"/>
      <c r="D69" s="700"/>
      <c r="E69" s="649"/>
      <c r="F69" s="203"/>
      <c r="G69" s="31" t="s">
        <v>74</v>
      </c>
      <c r="H69" s="203"/>
      <c r="I69" s="685"/>
      <c r="J69" s="686"/>
      <c r="K69" s="686"/>
      <c r="L69" s="686"/>
      <c r="M69" s="687"/>
      <c r="N69" s="683"/>
      <c r="O69" s="701"/>
      <c r="P69" s="692">
        <f>IF($P$4="*","",SUM(S69:U69))</f>
        <v>0</v>
      </c>
      <c r="Q69" s="693"/>
      <c r="R69" s="694"/>
      <c r="S69" s="676"/>
      <c r="T69" s="691"/>
      <c r="U69" s="676"/>
      <c r="V69" s="691"/>
      <c r="W69" s="466" t="s">
        <v>61</v>
      </c>
      <c r="X69" s="467"/>
      <c r="Y69" s="467"/>
      <c r="Z69" s="468"/>
      <c r="AA69" s="676"/>
      <c r="AB69" s="691"/>
      <c r="AC69" s="676"/>
      <c r="AD69" s="691"/>
      <c r="AE69" s="692">
        <f>IF($P$4="*","",SUM(AA69:AC69))</f>
        <v>0</v>
      </c>
      <c r="AF69" s="693"/>
      <c r="AG69" s="694"/>
      <c r="AH69" s="648"/>
      <c r="AI69" s="649"/>
      <c r="AJ69" s="203"/>
      <c r="AK69" s="31" t="s">
        <v>74</v>
      </c>
      <c r="AL69" s="203"/>
      <c r="AM69" s="685"/>
      <c r="AN69" s="686"/>
      <c r="AO69" s="686"/>
      <c r="AP69" s="686"/>
      <c r="AQ69" s="687"/>
      <c r="AR69" s="683"/>
      <c r="AS69" s="684"/>
      <c r="AT69" s="74"/>
      <c r="AU69" s="220"/>
      <c r="AY69" s="108" t="e">
        <f>$AZ$43*100+24</f>
        <v>#VALUE!</v>
      </c>
      <c r="AZ69" s="98" t="e">
        <f>IF($AZ$43=0,"",VLOOKUP(AY69,選手名簿!$A$28:$E$686,3,0))</f>
        <v>#VALUE!</v>
      </c>
      <c r="BA69" s="116" t="e">
        <f>IF($AZ$43=0,"",VLOOKUP(AY69,選手名簿!$A$28:$E$686,4,0))</f>
        <v>#VALUE!</v>
      </c>
      <c r="BB69" s="102" t="e">
        <f>$BC$43*100+24</f>
        <v>#VALUE!</v>
      </c>
      <c r="BC69" s="98" t="e">
        <f>IF($AZ$43=0,"",VLOOKUP(BB69,選手名簿!$A$28:$E$686,3,0))</f>
        <v>#VALUE!</v>
      </c>
      <c r="BD69" s="116" t="e">
        <f>IF($AZ$43=0,"",VLOOKUP(BB69,選手名簿!$A$28:$E$686,4,0))</f>
        <v>#VALUE!</v>
      </c>
      <c r="BE69" s="107"/>
      <c r="BG69" s="662"/>
      <c r="BH69" s="382" t="s">
        <v>271</v>
      </c>
      <c r="BI69" s="190">
        <v>42</v>
      </c>
      <c r="BJ69" s="191">
        <f t="shared" si="0"/>
        <v>105</v>
      </c>
      <c r="BK69" s="406" t="s">
        <v>301</v>
      </c>
      <c r="BL69" s="191"/>
      <c r="BM69" s="191">
        <f t="shared" si="1"/>
        <v>107</v>
      </c>
      <c r="BN69" s="412" t="s">
        <v>294</v>
      </c>
      <c r="BO69" s="406" t="s">
        <v>285</v>
      </c>
      <c r="BP69" s="413">
        <v>0.4375</v>
      </c>
    </row>
    <row r="70" spans="2:68" ht="15" customHeight="1" thickBot="1">
      <c r="B70" s="219"/>
      <c r="C70" s="74"/>
      <c r="D70" s="698"/>
      <c r="E70" s="695"/>
      <c r="F70" s="231"/>
      <c r="G70" s="15" t="s">
        <v>74</v>
      </c>
      <c r="H70" s="231"/>
      <c r="I70" s="685"/>
      <c r="J70" s="686"/>
      <c r="K70" s="686"/>
      <c r="L70" s="686"/>
      <c r="M70" s="687"/>
      <c r="N70" s="696"/>
      <c r="O70" s="699"/>
      <c r="P70" s="692">
        <f>IF($P$4="*","",SUM(S70:U70))</f>
        <v>0</v>
      </c>
      <c r="Q70" s="693"/>
      <c r="R70" s="694"/>
      <c r="S70" s="676"/>
      <c r="T70" s="691"/>
      <c r="U70" s="676"/>
      <c r="V70" s="691"/>
      <c r="W70" s="466" t="s">
        <v>88</v>
      </c>
      <c r="X70" s="467"/>
      <c r="Y70" s="467"/>
      <c r="Z70" s="468"/>
      <c r="AA70" s="676"/>
      <c r="AB70" s="691"/>
      <c r="AC70" s="676"/>
      <c r="AD70" s="691"/>
      <c r="AE70" s="692">
        <f>IF($P$4="*","",SUM(AA70:AC70))</f>
        <v>0</v>
      </c>
      <c r="AF70" s="693"/>
      <c r="AG70" s="694"/>
      <c r="AH70" s="680"/>
      <c r="AI70" s="695"/>
      <c r="AJ70" s="231"/>
      <c r="AK70" s="15" t="s">
        <v>74</v>
      </c>
      <c r="AL70" s="231"/>
      <c r="AM70" s="685"/>
      <c r="AN70" s="686"/>
      <c r="AO70" s="686"/>
      <c r="AP70" s="686"/>
      <c r="AQ70" s="687"/>
      <c r="AR70" s="696"/>
      <c r="AS70" s="697"/>
      <c r="AT70" s="74"/>
      <c r="AU70" s="220"/>
      <c r="AY70" s="108" t="e">
        <f>$AZ$43*100+25</f>
        <v>#VALUE!</v>
      </c>
      <c r="AZ70" s="99" t="e">
        <f>IF($AZ$43=0,"",VLOOKUP(AY70,選手名簿!$A$28:$E$686,3,0))</f>
        <v>#VALUE!</v>
      </c>
      <c r="BA70" s="117" t="e">
        <f>IF($AZ$43=0,"",VLOOKUP(AY70,選手名簿!$A$28:$E$686,4,0))</f>
        <v>#VALUE!</v>
      </c>
      <c r="BB70" s="102" t="e">
        <f>$BC$43*100+25</f>
        <v>#VALUE!</v>
      </c>
      <c r="BC70" s="99" t="e">
        <f>IF($AZ$43=0,"",VLOOKUP(BB70,選手名簿!$A$28:$E$686,3,0))</f>
        <v>#VALUE!</v>
      </c>
      <c r="BD70" s="117" t="e">
        <f>IF($AZ$43=0,"",VLOOKUP(BB70,選手名簿!$A$28:$E$686,4,0))</f>
        <v>#VALUE!</v>
      </c>
      <c r="BE70" s="107"/>
      <c r="BG70" s="662"/>
      <c r="BH70" s="386" t="s">
        <v>271</v>
      </c>
      <c r="BI70" s="190">
        <v>43</v>
      </c>
      <c r="BJ70" s="191">
        <f t="shared" si="0"/>
        <v>110</v>
      </c>
      <c r="BK70" s="406" t="s">
        <v>300</v>
      </c>
      <c r="BL70" s="191"/>
      <c r="BM70" s="191">
        <f t="shared" si="1"/>
        <v>106</v>
      </c>
      <c r="BN70" s="412" t="s">
        <v>295</v>
      </c>
      <c r="BO70" s="406" t="s">
        <v>291</v>
      </c>
      <c r="BP70" s="413">
        <v>0.4375</v>
      </c>
    </row>
    <row r="71" spans="2:68" ht="15.75" customHeight="1" thickBot="1">
      <c r="B71" s="219"/>
      <c r="C71" s="74"/>
      <c r="D71" s="715" t="s">
        <v>227</v>
      </c>
      <c r="E71" s="716"/>
      <c r="F71" s="490" t="s">
        <v>64</v>
      </c>
      <c r="G71" s="490"/>
      <c r="H71" s="466" t="s">
        <v>89</v>
      </c>
      <c r="I71" s="491"/>
      <c r="J71" s="491"/>
      <c r="K71" s="491"/>
      <c r="L71" s="492"/>
      <c r="M71" s="490" t="s">
        <v>67</v>
      </c>
      <c r="N71" s="491"/>
      <c r="O71" s="491"/>
      <c r="P71" s="466" t="s">
        <v>90</v>
      </c>
      <c r="Q71" s="490"/>
      <c r="R71" s="490"/>
      <c r="S71" s="490"/>
      <c r="T71" s="490"/>
      <c r="U71" s="493"/>
      <c r="V71" s="485" t="s">
        <v>68</v>
      </c>
      <c r="W71" s="486"/>
      <c r="X71" s="486"/>
      <c r="Y71" s="486"/>
      <c r="Z71" s="486"/>
      <c r="AA71" s="486"/>
      <c r="AB71" s="486"/>
      <c r="AC71" s="486"/>
      <c r="AD71" s="486"/>
      <c r="AE71" s="486"/>
      <c r="AF71" s="486"/>
      <c r="AG71" s="486"/>
      <c r="AH71" s="486"/>
      <c r="AI71" s="486"/>
      <c r="AJ71" s="486"/>
      <c r="AK71" s="486"/>
      <c r="AL71" s="486"/>
      <c r="AM71" s="486"/>
      <c r="AN71" s="486"/>
      <c r="AO71" s="486"/>
      <c r="AP71" s="486"/>
      <c r="AQ71" s="486"/>
      <c r="AR71" s="486"/>
      <c r="AS71" s="487"/>
      <c r="AT71" s="221"/>
      <c r="AU71" s="220"/>
      <c r="AV71" s="3"/>
      <c r="AY71" s="109"/>
      <c r="AZ71" s="110"/>
      <c r="BA71" s="110"/>
      <c r="BB71" s="110"/>
      <c r="BC71" s="110"/>
      <c r="BD71" s="110"/>
      <c r="BE71" s="111"/>
      <c r="BG71" s="662"/>
      <c r="BH71" s="387" t="s">
        <v>271</v>
      </c>
      <c r="BI71" s="190">
        <v>44</v>
      </c>
      <c r="BJ71" s="191">
        <f t="shared" si="0"/>
        <v>101</v>
      </c>
      <c r="BK71" s="406" t="s">
        <v>293</v>
      </c>
      <c r="BL71" s="191"/>
      <c r="BM71" s="191">
        <f t="shared" si="1"/>
        <v>102</v>
      </c>
      <c r="BN71" s="412" t="s">
        <v>297</v>
      </c>
      <c r="BO71" s="405" t="s">
        <v>286</v>
      </c>
      <c r="BP71" s="418">
        <v>0.4375</v>
      </c>
    </row>
    <row r="72" spans="2:68" ht="15.75" customHeight="1" thickBot="1">
      <c r="B72" s="219"/>
      <c r="C72" s="74"/>
      <c r="D72" s="717"/>
      <c r="E72" s="718"/>
      <c r="F72" s="229"/>
      <c r="G72" s="15" t="s">
        <v>21</v>
      </c>
      <c r="H72" s="685"/>
      <c r="I72" s="703"/>
      <c r="J72" s="703"/>
      <c r="K72" s="703"/>
      <c r="L72" s="704"/>
      <c r="M72" s="685"/>
      <c r="N72" s="686"/>
      <c r="O72" s="687"/>
      <c r="P72" s="685"/>
      <c r="Q72" s="703"/>
      <c r="R72" s="703"/>
      <c r="S72" s="702"/>
      <c r="T72" s="703"/>
      <c r="U72" s="704"/>
      <c r="V72" s="685"/>
      <c r="W72" s="703"/>
      <c r="X72" s="703"/>
      <c r="Y72" s="703"/>
      <c r="Z72" s="703"/>
      <c r="AA72" s="703"/>
      <c r="AB72" s="703"/>
      <c r="AC72" s="703"/>
      <c r="AD72" s="703"/>
      <c r="AE72" s="703"/>
      <c r="AF72" s="703"/>
      <c r="AG72" s="703"/>
      <c r="AH72" s="703"/>
      <c r="AI72" s="703"/>
      <c r="AJ72" s="703"/>
      <c r="AK72" s="703"/>
      <c r="AL72" s="703"/>
      <c r="AM72" s="703"/>
      <c r="AN72" s="703"/>
      <c r="AO72" s="703"/>
      <c r="AP72" s="703"/>
      <c r="AQ72" s="703"/>
      <c r="AR72" s="703"/>
      <c r="AS72" s="705"/>
      <c r="AT72" s="74">
        <v>1</v>
      </c>
      <c r="AU72" s="220"/>
      <c r="BG72" s="663"/>
      <c r="BH72" s="383" t="s">
        <v>271</v>
      </c>
      <c r="BI72" s="192">
        <v>45</v>
      </c>
      <c r="BJ72" s="193">
        <f t="shared" si="0"/>
        <v>108</v>
      </c>
      <c r="BK72" s="407" t="s">
        <v>299</v>
      </c>
      <c r="BL72" s="193"/>
      <c r="BM72" s="193">
        <f t="shared" si="1"/>
        <v>104</v>
      </c>
      <c r="BN72" s="414" t="s">
        <v>298</v>
      </c>
      <c r="BO72" s="407" t="s">
        <v>292</v>
      </c>
      <c r="BP72" s="424">
        <v>0.4375</v>
      </c>
    </row>
    <row r="73" spans="2:68" ht="15.75" customHeight="1">
      <c r="B73" s="219"/>
      <c r="C73" s="74"/>
      <c r="D73" s="717"/>
      <c r="E73" s="718"/>
      <c r="F73" s="371"/>
      <c r="G73" s="29" t="s">
        <v>21</v>
      </c>
      <c r="H73" s="685"/>
      <c r="I73" s="703"/>
      <c r="J73" s="703"/>
      <c r="K73" s="703"/>
      <c r="L73" s="704"/>
      <c r="M73" s="685"/>
      <c r="N73" s="686"/>
      <c r="O73" s="687"/>
      <c r="P73" s="685"/>
      <c r="Q73" s="703"/>
      <c r="R73" s="703"/>
      <c r="S73" s="702"/>
      <c r="T73" s="703"/>
      <c r="U73" s="704"/>
      <c r="V73" s="685"/>
      <c r="W73" s="703"/>
      <c r="X73" s="703"/>
      <c r="Y73" s="703"/>
      <c r="Z73" s="703"/>
      <c r="AA73" s="703"/>
      <c r="AB73" s="703"/>
      <c r="AC73" s="703"/>
      <c r="AD73" s="703"/>
      <c r="AE73" s="703"/>
      <c r="AF73" s="703"/>
      <c r="AG73" s="703"/>
      <c r="AH73" s="703"/>
      <c r="AI73" s="703"/>
      <c r="AJ73" s="703"/>
      <c r="AK73" s="703"/>
      <c r="AL73" s="703"/>
      <c r="AM73" s="703"/>
      <c r="AN73" s="703"/>
      <c r="AO73" s="703"/>
      <c r="AP73" s="703"/>
      <c r="AQ73" s="703"/>
      <c r="AR73" s="703"/>
      <c r="AS73" s="705"/>
      <c r="AT73" s="74">
        <v>2</v>
      </c>
      <c r="AU73" s="220"/>
      <c r="BG73" s="630" t="s">
        <v>179</v>
      </c>
      <c r="BH73" s="402"/>
      <c r="BI73" s="194">
        <v>46</v>
      </c>
      <c r="BJ73" s="195">
        <f t="shared" si="0"/>
        <v>110</v>
      </c>
      <c r="BK73" s="408" t="s">
        <v>300</v>
      </c>
      <c r="BL73" s="195"/>
      <c r="BM73" s="195">
        <f t="shared" si="1"/>
        <v>101</v>
      </c>
      <c r="BN73" s="417" t="s">
        <v>293</v>
      </c>
      <c r="BO73" s="408" t="s">
        <v>277</v>
      </c>
      <c r="BP73" s="423">
        <v>0.4375</v>
      </c>
    </row>
    <row r="74" spans="2:68" ht="15.75" customHeight="1">
      <c r="B74" s="219"/>
      <c r="C74" s="74"/>
      <c r="D74" s="717"/>
      <c r="E74" s="718"/>
      <c r="F74" s="229"/>
      <c r="G74" s="15" t="s">
        <v>21</v>
      </c>
      <c r="H74" s="685"/>
      <c r="I74" s="703"/>
      <c r="J74" s="703"/>
      <c r="K74" s="703"/>
      <c r="L74" s="704"/>
      <c r="M74" s="685"/>
      <c r="N74" s="686"/>
      <c r="O74" s="687"/>
      <c r="P74" s="685"/>
      <c r="Q74" s="703"/>
      <c r="R74" s="703"/>
      <c r="S74" s="702"/>
      <c r="T74" s="703"/>
      <c r="U74" s="704"/>
      <c r="V74" s="685"/>
      <c r="W74" s="703"/>
      <c r="X74" s="703"/>
      <c r="Y74" s="703"/>
      <c r="Z74" s="703"/>
      <c r="AA74" s="703"/>
      <c r="AB74" s="703"/>
      <c r="AC74" s="703"/>
      <c r="AD74" s="703"/>
      <c r="AE74" s="703"/>
      <c r="AF74" s="703"/>
      <c r="AG74" s="703"/>
      <c r="AH74" s="703"/>
      <c r="AI74" s="703"/>
      <c r="AJ74" s="703"/>
      <c r="AK74" s="703"/>
      <c r="AL74" s="703"/>
      <c r="AM74" s="703"/>
      <c r="AN74" s="703"/>
      <c r="AO74" s="703"/>
      <c r="AP74" s="703"/>
      <c r="AQ74" s="703"/>
      <c r="AR74" s="703"/>
      <c r="AS74" s="705"/>
      <c r="AT74" s="74">
        <v>3</v>
      </c>
      <c r="AU74" s="220"/>
      <c r="BG74" s="662"/>
      <c r="BH74" s="386"/>
      <c r="BI74" s="190">
        <v>47</v>
      </c>
      <c r="BJ74" s="191">
        <f t="shared" si="0"/>
        <v>105</v>
      </c>
      <c r="BK74" s="406" t="s">
        <v>301</v>
      </c>
      <c r="BL74" s="191"/>
      <c r="BM74" s="191">
        <f t="shared" si="1"/>
        <v>106</v>
      </c>
      <c r="BN74" s="412" t="s">
        <v>295</v>
      </c>
      <c r="BO74" s="406" t="s">
        <v>276</v>
      </c>
      <c r="BP74" s="413">
        <v>0.4375</v>
      </c>
    </row>
    <row r="75" spans="2:68" ht="15.75" customHeight="1">
      <c r="B75" s="219"/>
      <c r="C75" s="74"/>
      <c r="D75" s="717"/>
      <c r="E75" s="718"/>
      <c r="F75" s="371"/>
      <c r="G75" s="29" t="s">
        <v>21</v>
      </c>
      <c r="H75" s="685"/>
      <c r="I75" s="703"/>
      <c r="J75" s="703"/>
      <c r="K75" s="703"/>
      <c r="L75" s="704"/>
      <c r="M75" s="685"/>
      <c r="N75" s="686"/>
      <c r="O75" s="687"/>
      <c r="P75" s="685"/>
      <c r="Q75" s="703"/>
      <c r="R75" s="703"/>
      <c r="S75" s="702"/>
      <c r="T75" s="703"/>
      <c r="U75" s="704"/>
      <c r="V75" s="685"/>
      <c r="W75" s="703"/>
      <c r="X75" s="703"/>
      <c r="Y75" s="703"/>
      <c r="Z75" s="703"/>
      <c r="AA75" s="703"/>
      <c r="AB75" s="703"/>
      <c r="AC75" s="703"/>
      <c r="AD75" s="703"/>
      <c r="AE75" s="703"/>
      <c r="AF75" s="703"/>
      <c r="AG75" s="703"/>
      <c r="AH75" s="703"/>
      <c r="AI75" s="703"/>
      <c r="AJ75" s="703"/>
      <c r="AK75" s="703"/>
      <c r="AL75" s="703"/>
      <c r="AM75" s="703"/>
      <c r="AN75" s="703"/>
      <c r="AO75" s="703"/>
      <c r="AP75" s="703"/>
      <c r="AQ75" s="703"/>
      <c r="AR75" s="703"/>
      <c r="AS75" s="705"/>
      <c r="AT75" s="74">
        <v>4</v>
      </c>
      <c r="AU75" s="220"/>
      <c r="BG75" s="662"/>
      <c r="BH75" s="386"/>
      <c r="BI75" s="190">
        <v>48</v>
      </c>
      <c r="BJ75" s="191">
        <f t="shared" si="0"/>
        <v>109</v>
      </c>
      <c r="BK75" s="406" t="s">
        <v>302</v>
      </c>
      <c r="BL75" s="191"/>
      <c r="BM75" s="191">
        <f t="shared" si="1"/>
        <v>102</v>
      </c>
      <c r="BN75" s="412" t="s">
        <v>297</v>
      </c>
      <c r="BO75" s="406" t="s">
        <v>280</v>
      </c>
      <c r="BP75" s="413">
        <v>0.4375</v>
      </c>
    </row>
    <row r="76" spans="2:68" ht="15.75" customHeight="1">
      <c r="B76" s="219"/>
      <c r="C76" s="74"/>
      <c r="D76" s="717"/>
      <c r="E76" s="718"/>
      <c r="F76" s="229"/>
      <c r="G76" s="15" t="s">
        <v>21</v>
      </c>
      <c r="H76" s="685"/>
      <c r="I76" s="703"/>
      <c r="J76" s="703"/>
      <c r="K76" s="703"/>
      <c r="L76" s="704"/>
      <c r="M76" s="685"/>
      <c r="N76" s="686"/>
      <c r="O76" s="687"/>
      <c r="P76" s="685"/>
      <c r="Q76" s="703"/>
      <c r="R76" s="703"/>
      <c r="S76" s="702"/>
      <c r="T76" s="703"/>
      <c r="U76" s="704"/>
      <c r="V76" s="685"/>
      <c r="W76" s="703"/>
      <c r="X76" s="703"/>
      <c r="Y76" s="703"/>
      <c r="Z76" s="703"/>
      <c r="AA76" s="703"/>
      <c r="AB76" s="703"/>
      <c r="AC76" s="703"/>
      <c r="AD76" s="703"/>
      <c r="AE76" s="703"/>
      <c r="AF76" s="703"/>
      <c r="AG76" s="703"/>
      <c r="AH76" s="703"/>
      <c r="AI76" s="703"/>
      <c r="AJ76" s="703"/>
      <c r="AK76" s="703"/>
      <c r="AL76" s="703"/>
      <c r="AM76" s="703"/>
      <c r="AN76" s="703"/>
      <c r="AO76" s="703"/>
      <c r="AP76" s="703"/>
      <c r="AQ76" s="703"/>
      <c r="AR76" s="703"/>
      <c r="AS76" s="705"/>
      <c r="AT76" s="74">
        <v>5</v>
      </c>
      <c r="AU76" s="220"/>
      <c r="BG76" s="662"/>
      <c r="BH76" s="388"/>
      <c r="BI76" s="190">
        <v>49</v>
      </c>
      <c r="BJ76" s="191">
        <f t="shared" si="0"/>
        <v>104</v>
      </c>
      <c r="BK76" s="406" t="s">
        <v>298</v>
      </c>
      <c r="BL76" s="191"/>
      <c r="BM76" s="191">
        <f t="shared" si="1"/>
        <v>107</v>
      </c>
      <c r="BN76" s="412" t="s">
        <v>294</v>
      </c>
      <c r="BO76" s="405" t="s">
        <v>303</v>
      </c>
      <c r="BP76" s="418">
        <v>0.4375</v>
      </c>
    </row>
    <row r="77" spans="2:68" ht="15.75" customHeight="1" thickBot="1">
      <c r="B77" s="219"/>
      <c r="C77" s="74"/>
      <c r="D77" s="717"/>
      <c r="E77" s="718"/>
      <c r="F77" s="371"/>
      <c r="G77" s="29" t="s">
        <v>21</v>
      </c>
      <c r="H77" s="685"/>
      <c r="I77" s="703"/>
      <c r="J77" s="703"/>
      <c r="K77" s="703"/>
      <c r="L77" s="704"/>
      <c r="M77" s="685"/>
      <c r="N77" s="686"/>
      <c r="O77" s="687"/>
      <c r="P77" s="685"/>
      <c r="Q77" s="703"/>
      <c r="R77" s="703"/>
      <c r="S77" s="702"/>
      <c r="T77" s="703"/>
      <c r="U77" s="704"/>
      <c r="V77" s="685"/>
      <c r="W77" s="703"/>
      <c r="X77" s="703"/>
      <c r="Y77" s="703"/>
      <c r="Z77" s="703"/>
      <c r="AA77" s="703"/>
      <c r="AB77" s="703"/>
      <c r="AC77" s="703"/>
      <c r="AD77" s="703"/>
      <c r="AE77" s="703"/>
      <c r="AF77" s="703"/>
      <c r="AG77" s="703"/>
      <c r="AH77" s="703"/>
      <c r="AI77" s="703"/>
      <c r="AJ77" s="703"/>
      <c r="AK77" s="703"/>
      <c r="AL77" s="703"/>
      <c r="AM77" s="703"/>
      <c r="AN77" s="703"/>
      <c r="AO77" s="703"/>
      <c r="AP77" s="703"/>
      <c r="AQ77" s="703"/>
      <c r="AR77" s="703"/>
      <c r="AS77" s="705"/>
      <c r="AT77" s="74">
        <v>6</v>
      </c>
      <c r="AU77" s="220"/>
      <c r="BG77" s="663"/>
      <c r="BH77" s="404"/>
      <c r="BI77" s="192">
        <v>50</v>
      </c>
      <c r="BJ77" s="193">
        <f t="shared" si="0"/>
        <v>108</v>
      </c>
      <c r="BK77" s="407" t="s">
        <v>299</v>
      </c>
      <c r="BL77" s="193"/>
      <c r="BM77" s="193">
        <f t="shared" si="1"/>
        <v>103</v>
      </c>
      <c r="BN77" s="414" t="s">
        <v>296</v>
      </c>
      <c r="BO77" s="415" t="s">
        <v>292</v>
      </c>
      <c r="BP77" s="416">
        <v>0.4375</v>
      </c>
    </row>
    <row r="78" spans="2:68" ht="15.75" customHeight="1">
      <c r="B78" s="219"/>
      <c r="C78" s="74"/>
      <c r="D78" s="717"/>
      <c r="E78" s="718"/>
      <c r="F78" s="229"/>
      <c r="G78" s="15" t="s">
        <v>21</v>
      </c>
      <c r="H78" s="685"/>
      <c r="I78" s="703"/>
      <c r="J78" s="703"/>
      <c r="K78" s="703"/>
      <c r="L78" s="704"/>
      <c r="M78" s="685"/>
      <c r="N78" s="686"/>
      <c r="O78" s="687"/>
      <c r="P78" s="685"/>
      <c r="Q78" s="703"/>
      <c r="R78" s="703"/>
      <c r="S78" s="702"/>
      <c r="T78" s="703"/>
      <c r="U78" s="704"/>
      <c r="V78" s="685"/>
      <c r="W78" s="703"/>
      <c r="X78" s="703"/>
      <c r="Y78" s="703"/>
      <c r="Z78" s="703"/>
      <c r="AA78" s="703"/>
      <c r="AB78" s="703"/>
      <c r="AC78" s="703"/>
      <c r="AD78" s="703"/>
      <c r="AE78" s="703"/>
      <c r="AF78" s="703"/>
      <c r="AG78" s="703"/>
      <c r="AH78" s="703"/>
      <c r="AI78" s="703"/>
      <c r="AJ78" s="703"/>
      <c r="AK78" s="703"/>
      <c r="AL78" s="703"/>
      <c r="AM78" s="703"/>
      <c r="AN78" s="703"/>
      <c r="AO78" s="703"/>
      <c r="AP78" s="703"/>
      <c r="AQ78" s="703"/>
      <c r="AR78" s="703"/>
      <c r="AS78" s="705"/>
      <c r="AT78" s="74">
        <v>7</v>
      </c>
      <c r="AU78" s="220"/>
      <c r="BG78" s="630" t="s">
        <v>180</v>
      </c>
      <c r="BH78" s="381"/>
      <c r="BI78" s="194">
        <v>51</v>
      </c>
      <c r="BJ78" s="195">
        <f t="shared" si="0"/>
        <v>102</v>
      </c>
      <c r="BK78" s="408" t="s">
        <v>297</v>
      </c>
      <c r="BL78" s="195"/>
      <c r="BM78" s="195">
        <f t="shared" si="1"/>
        <v>108</v>
      </c>
      <c r="BN78" s="417" t="s">
        <v>299</v>
      </c>
      <c r="BO78" s="408" t="s">
        <v>280</v>
      </c>
      <c r="BP78" s="423">
        <v>0.4375</v>
      </c>
    </row>
    <row r="79" spans="2:68" ht="15.75" customHeight="1">
      <c r="B79" s="219"/>
      <c r="C79" s="74"/>
      <c r="D79" s="717"/>
      <c r="E79" s="718"/>
      <c r="F79" s="371"/>
      <c r="G79" s="29" t="s">
        <v>21</v>
      </c>
      <c r="H79" s="685"/>
      <c r="I79" s="703"/>
      <c r="J79" s="703"/>
      <c r="K79" s="703"/>
      <c r="L79" s="704"/>
      <c r="M79" s="685"/>
      <c r="N79" s="686"/>
      <c r="O79" s="687"/>
      <c r="P79" s="685"/>
      <c r="Q79" s="703"/>
      <c r="R79" s="703"/>
      <c r="S79" s="702"/>
      <c r="T79" s="703"/>
      <c r="U79" s="704"/>
      <c r="V79" s="685"/>
      <c r="W79" s="703"/>
      <c r="X79" s="703"/>
      <c r="Y79" s="703"/>
      <c r="Z79" s="703"/>
      <c r="AA79" s="703"/>
      <c r="AB79" s="703"/>
      <c r="AC79" s="703"/>
      <c r="AD79" s="703"/>
      <c r="AE79" s="703"/>
      <c r="AF79" s="703"/>
      <c r="AG79" s="703"/>
      <c r="AH79" s="703"/>
      <c r="AI79" s="703"/>
      <c r="AJ79" s="703"/>
      <c r="AK79" s="703"/>
      <c r="AL79" s="703"/>
      <c r="AM79" s="703"/>
      <c r="AN79" s="703"/>
      <c r="AO79" s="703"/>
      <c r="AP79" s="703"/>
      <c r="AQ79" s="703"/>
      <c r="AR79" s="703"/>
      <c r="AS79" s="705"/>
      <c r="AT79" s="74">
        <v>8</v>
      </c>
      <c r="AU79" s="220"/>
      <c r="BG79" s="631"/>
      <c r="BH79" s="382"/>
      <c r="BI79" s="190">
        <v>52</v>
      </c>
      <c r="BJ79" s="191">
        <f t="shared" si="0"/>
        <v>104</v>
      </c>
      <c r="BK79" s="406" t="s">
        <v>298</v>
      </c>
      <c r="BL79" s="191"/>
      <c r="BM79" s="191">
        <f t="shared" si="1"/>
        <v>106</v>
      </c>
      <c r="BN79" s="412" t="s">
        <v>295</v>
      </c>
      <c r="BO79" s="406" t="s">
        <v>304</v>
      </c>
      <c r="BP79" s="413">
        <v>0.4375</v>
      </c>
    </row>
    <row r="80" spans="2:68" ht="15.75" customHeight="1">
      <c r="B80" s="219"/>
      <c r="C80" s="74"/>
      <c r="D80" s="717"/>
      <c r="E80" s="718"/>
      <c r="F80" s="371"/>
      <c r="G80" s="29" t="s">
        <v>21</v>
      </c>
      <c r="H80" s="685"/>
      <c r="I80" s="703"/>
      <c r="J80" s="703"/>
      <c r="K80" s="703"/>
      <c r="L80" s="704"/>
      <c r="M80" s="685"/>
      <c r="N80" s="686"/>
      <c r="O80" s="687"/>
      <c r="P80" s="685"/>
      <c r="Q80" s="703"/>
      <c r="R80" s="703"/>
      <c r="S80" s="702"/>
      <c r="T80" s="703"/>
      <c r="U80" s="704"/>
      <c r="V80" s="685"/>
      <c r="W80" s="703"/>
      <c r="X80" s="703"/>
      <c r="Y80" s="703"/>
      <c r="Z80" s="703"/>
      <c r="AA80" s="703"/>
      <c r="AB80" s="703"/>
      <c r="AC80" s="703"/>
      <c r="AD80" s="703"/>
      <c r="AE80" s="703"/>
      <c r="AF80" s="703"/>
      <c r="AG80" s="703"/>
      <c r="AH80" s="703"/>
      <c r="AI80" s="703"/>
      <c r="AJ80" s="703"/>
      <c r="AK80" s="703"/>
      <c r="AL80" s="703"/>
      <c r="AM80" s="703"/>
      <c r="AN80" s="703"/>
      <c r="AO80" s="703"/>
      <c r="AP80" s="703"/>
      <c r="AQ80" s="703"/>
      <c r="AR80" s="703"/>
      <c r="AS80" s="705"/>
      <c r="AT80" s="74">
        <v>9</v>
      </c>
      <c r="AU80" s="220"/>
      <c r="BG80" s="631"/>
      <c r="BH80" s="382"/>
      <c r="BI80" s="190">
        <v>53</v>
      </c>
      <c r="BJ80" s="191">
        <f t="shared" si="0"/>
        <v>109</v>
      </c>
      <c r="BK80" s="406" t="s">
        <v>302</v>
      </c>
      <c r="BL80" s="191"/>
      <c r="BM80" s="191">
        <f t="shared" si="1"/>
        <v>101</v>
      </c>
      <c r="BN80" s="412" t="s">
        <v>293</v>
      </c>
      <c r="BO80" s="406" t="s">
        <v>305</v>
      </c>
      <c r="BP80" s="413">
        <v>0.4375</v>
      </c>
    </row>
    <row r="81" spans="2:68" ht="15.75" customHeight="1">
      <c r="B81" s="219"/>
      <c r="C81" s="74"/>
      <c r="D81" s="717"/>
      <c r="E81" s="718"/>
      <c r="F81" s="371"/>
      <c r="G81" s="29" t="s">
        <v>21</v>
      </c>
      <c r="H81" s="685"/>
      <c r="I81" s="703"/>
      <c r="J81" s="703"/>
      <c r="K81" s="703"/>
      <c r="L81" s="704"/>
      <c r="M81" s="685"/>
      <c r="N81" s="686"/>
      <c r="O81" s="687"/>
      <c r="P81" s="685"/>
      <c r="Q81" s="703"/>
      <c r="R81" s="712"/>
      <c r="S81" s="702"/>
      <c r="T81" s="703"/>
      <c r="U81" s="704"/>
      <c r="V81" s="685"/>
      <c r="W81" s="703"/>
      <c r="X81" s="703"/>
      <c r="Y81" s="703"/>
      <c r="Z81" s="703"/>
      <c r="AA81" s="703"/>
      <c r="AB81" s="703"/>
      <c r="AC81" s="703"/>
      <c r="AD81" s="703"/>
      <c r="AE81" s="703"/>
      <c r="AF81" s="703"/>
      <c r="AG81" s="703"/>
      <c r="AH81" s="703"/>
      <c r="AI81" s="703"/>
      <c r="AJ81" s="703"/>
      <c r="AK81" s="703"/>
      <c r="AL81" s="703"/>
      <c r="AM81" s="703"/>
      <c r="AN81" s="703"/>
      <c r="AO81" s="703"/>
      <c r="AP81" s="703"/>
      <c r="AQ81" s="703"/>
      <c r="AR81" s="703"/>
      <c r="AS81" s="705"/>
      <c r="AT81" s="74">
        <v>10</v>
      </c>
      <c r="AU81" s="220"/>
      <c r="BG81" s="631"/>
      <c r="BH81" s="382"/>
      <c r="BI81" s="190">
        <v>54</v>
      </c>
      <c r="BJ81" s="191">
        <f t="shared" si="0"/>
        <v>103</v>
      </c>
      <c r="BK81" s="406" t="s">
        <v>296</v>
      </c>
      <c r="BL81" s="191"/>
      <c r="BM81" s="191">
        <f t="shared" si="1"/>
        <v>107</v>
      </c>
      <c r="BN81" s="412" t="s">
        <v>294</v>
      </c>
      <c r="BO81" s="405" t="s">
        <v>306</v>
      </c>
      <c r="BP81" s="418">
        <v>0.4375</v>
      </c>
    </row>
    <row r="82" spans="2:68" ht="15.75" customHeight="1" thickBot="1">
      <c r="B82" s="219"/>
      <c r="C82" s="74"/>
      <c r="D82" s="717"/>
      <c r="E82" s="718"/>
      <c r="F82" s="371"/>
      <c r="G82" s="29" t="s">
        <v>21</v>
      </c>
      <c r="H82" s="685"/>
      <c r="I82" s="703"/>
      <c r="J82" s="703"/>
      <c r="K82" s="703"/>
      <c r="L82" s="704"/>
      <c r="M82" s="685"/>
      <c r="N82" s="686"/>
      <c r="O82" s="687"/>
      <c r="P82" s="685"/>
      <c r="Q82" s="703"/>
      <c r="R82" s="712"/>
      <c r="S82" s="702"/>
      <c r="T82" s="703"/>
      <c r="U82" s="704"/>
      <c r="V82" s="685"/>
      <c r="W82" s="703"/>
      <c r="X82" s="703"/>
      <c r="Y82" s="703"/>
      <c r="Z82" s="703"/>
      <c r="AA82" s="703"/>
      <c r="AB82" s="703"/>
      <c r="AC82" s="703"/>
      <c r="AD82" s="703"/>
      <c r="AE82" s="703"/>
      <c r="AF82" s="703"/>
      <c r="AG82" s="703"/>
      <c r="AH82" s="703"/>
      <c r="AI82" s="703"/>
      <c r="AJ82" s="703"/>
      <c r="AK82" s="703"/>
      <c r="AL82" s="703"/>
      <c r="AM82" s="703"/>
      <c r="AN82" s="703"/>
      <c r="AO82" s="703"/>
      <c r="AP82" s="703"/>
      <c r="AQ82" s="703"/>
      <c r="AR82" s="703"/>
      <c r="AS82" s="705"/>
      <c r="AT82" s="74">
        <v>11</v>
      </c>
      <c r="AU82" s="220"/>
      <c r="BG82" s="632"/>
      <c r="BH82" s="398"/>
      <c r="BI82" s="865">
        <v>55</v>
      </c>
      <c r="BJ82" s="866">
        <f t="shared" si="0"/>
        <v>110</v>
      </c>
      <c r="BK82" s="415" t="s">
        <v>300</v>
      </c>
      <c r="BL82" s="866"/>
      <c r="BM82" s="866">
        <f t="shared" si="1"/>
        <v>105</v>
      </c>
      <c r="BN82" s="867" t="s">
        <v>301</v>
      </c>
      <c r="BO82" s="415" t="s">
        <v>277</v>
      </c>
      <c r="BP82" s="416">
        <v>0.4375</v>
      </c>
    </row>
    <row r="83" spans="2:68" ht="15.75" customHeight="1">
      <c r="B83" s="219"/>
      <c r="C83" s="74"/>
      <c r="D83" s="717"/>
      <c r="E83" s="718"/>
      <c r="F83" s="371"/>
      <c r="G83" s="29" t="s">
        <v>21</v>
      </c>
      <c r="H83" s="685"/>
      <c r="I83" s="703"/>
      <c r="J83" s="703"/>
      <c r="K83" s="703"/>
      <c r="L83" s="704"/>
      <c r="M83" s="685"/>
      <c r="N83" s="686"/>
      <c r="O83" s="687"/>
      <c r="P83" s="685"/>
      <c r="Q83" s="703"/>
      <c r="R83" s="712"/>
      <c r="S83" s="702"/>
      <c r="T83" s="703"/>
      <c r="U83" s="704"/>
      <c r="V83" s="685"/>
      <c r="W83" s="703"/>
      <c r="X83" s="703"/>
      <c r="Y83" s="703"/>
      <c r="Z83" s="703"/>
      <c r="AA83" s="703"/>
      <c r="AB83" s="703"/>
      <c r="AC83" s="703"/>
      <c r="AD83" s="703"/>
      <c r="AE83" s="703"/>
      <c r="AF83" s="703"/>
      <c r="AG83" s="703"/>
      <c r="AH83" s="703"/>
      <c r="AI83" s="703"/>
      <c r="AJ83" s="703"/>
      <c r="AK83" s="703"/>
      <c r="AL83" s="703"/>
      <c r="AM83" s="703"/>
      <c r="AN83" s="703"/>
      <c r="AO83" s="703"/>
      <c r="AP83" s="703"/>
      <c r="AQ83" s="703"/>
      <c r="AR83" s="703"/>
      <c r="AS83" s="705"/>
      <c r="AT83" s="74">
        <v>12</v>
      </c>
      <c r="AU83" s="220"/>
      <c r="BG83" s="631" t="s">
        <v>181</v>
      </c>
      <c r="BH83" s="393"/>
      <c r="BI83" s="188">
        <v>56</v>
      </c>
      <c r="BJ83" s="189">
        <f t="shared" si="0"/>
        <v>104</v>
      </c>
      <c r="BK83" s="405" t="s">
        <v>298</v>
      </c>
      <c r="BL83" s="189"/>
      <c r="BM83" s="189">
        <f t="shared" si="1"/>
        <v>103</v>
      </c>
      <c r="BN83" s="409" t="s">
        <v>296</v>
      </c>
      <c r="BO83" s="405" t="s">
        <v>303</v>
      </c>
      <c r="BP83" s="418">
        <v>0.4375</v>
      </c>
    </row>
    <row r="84" spans="2:68" ht="15.75" customHeight="1">
      <c r="B84" s="219"/>
      <c r="C84" s="74"/>
      <c r="D84" s="717"/>
      <c r="E84" s="718"/>
      <c r="F84" s="371"/>
      <c r="G84" s="29" t="s">
        <v>21</v>
      </c>
      <c r="H84" s="685"/>
      <c r="I84" s="703"/>
      <c r="J84" s="703"/>
      <c r="K84" s="703"/>
      <c r="L84" s="704"/>
      <c r="M84" s="685"/>
      <c r="N84" s="686"/>
      <c r="O84" s="687"/>
      <c r="P84" s="685"/>
      <c r="Q84" s="703"/>
      <c r="R84" s="712"/>
      <c r="S84" s="702"/>
      <c r="T84" s="703"/>
      <c r="U84" s="704"/>
      <c r="V84" s="685"/>
      <c r="W84" s="703"/>
      <c r="X84" s="703"/>
      <c r="Y84" s="703"/>
      <c r="Z84" s="703"/>
      <c r="AA84" s="703"/>
      <c r="AB84" s="703"/>
      <c r="AC84" s="703"/>
      <c r="AD84" s="703"/>
      <c r="AE84" s="703"/>
      <c r="AF84" s="703"/>
      <c r="AG84" s="703"/>
      <c r="AH84" s="703"/>
      <c r="AI84" s="703"/>
      <c r="AJ84" s="703"/>
      <c r="AK84" s="703"/>
      <c r="AL84" s="703"/>
      <c r="AM84" s="703"/>
      <c r="AN84" s="703"/>
      <c r="AO84" s="703"/>
      <c r="AP84" s="703"/>
      <c r="AQ84" s="703"/>
      <c r="AR84" s="703"/>
      <c r="AS84" s="705"/>
      <c r="AT84" s="74">
        <v>13</v>
      </c>
      <c r="AU84" s="220"/>
      <c r="BG84" s="662"/>
      <c r="BH84" s="382"/>
      <c r="BI84" s="190">
        <v>57</v>
      </c>
      <c r="BJ84" s="191">
        <f t="shared" si="0"/>
        <v>105</v>
      </c>
      <c r="BK84" s="406" t="s">
        <v>301</v>
      </c>
      <c r="BL84" s="191"/>
      <c r="BM84" s="191">
        <f t="shared" si="1"/>
        <v>102</v>
      </c>
      <c r="BN84" s="412" t="s">
        <v>297</v>
      </c>
      <c r="BO84" s="406" t="s">
        <v>307</v>
      </c>
      <c r="BP84" s="413">
        <v>0.4375</v>
      </c>
    </row>
    <row r="85" spans="2:68" ht="15.75" customHeight="1">
      <c r="B85" s="219"/>
      <c r="C85" s="74"/>
      <c r="D85" s="717"/>
      <c r="E85" s="718"/>
      <c r="F85" s="371"/>
      <c r="G85" s="29" t="s">
        <v>21</v>
      </c>
      <c r="H85" s="685"/>
      <c r="I85" s="703"/>
      <c r="J85" s="703"/>
      <c r="K85" s="703"/>
      <c r="L85" s="704"/>
      <c r="M85" s="685"/>
      <c r="N85" s="686"/>
      <c r="O85" s="687"/>
      <c r="P85" s="685"/>
      <c r="Q85" s="703"/>
      <c r="R85" s="712"/>
      <c r="S85" s="702"/>
      <c r="T85" s="703"/>
      <c r="U85" s="704"/>
      <c r="V85" s="685"/>
      <c r="W85" s="703"/>
      <c r="X85" s="703"/>
      <c r="Y85" s="703"/>
      <c r="Z85" s="703"/>
      <c r="AA85" s="703"/>
      <c r="AB85" s="703"/>
      <c r="AC85" s="703"/>
      <c r="AD85" s="703"/>
      <c r="AE85" s="703"/>
      <c r="AF85" s="703"/>
      <c r="AG85" s="703"/>
      <c r="AH85" s="703"/>
      <c r="AI85" s="703"/>
      <c r="AJ85" s="703"/>
      <c r="AK85" s="703"/>
      <c r="AL85" s="703"/>
      <c r="AM85" s="703"/>
      <c r="AN85" s="703"/>
      <c r="AO85" s="703"/>
      <c r="AP85" s="703"/>
      <c r="AQ85" s="703"/>
      <c r="AR85" s="703"/>
      <c r="AS85" s="705"/>
      <c r="AT85" s="74">
        <v>14</v>
      </c>
      <c r="AU85" s="220"/>
      <c r="BG85" s="662"/>
      <c r="BH85" s="382"/>
      <c r="BI85" s="190">
        <v>58</v>
      </c>
      <c r="BJ85" s="191">
        <f t="shared" si="0"/>
        <v>106</v>
      </c>
      <c r="BK85" s="406" t="s">
        <v>295</v>
      </c>
      <c r="BL85" s="191"/>
      <c r="BM85" s="191">
        <f t="shared" si="1"/>
        <v>101</v>
      </c>
      <c r="BN85" s="412" t="s">
        <v>293</v>
      </c>
      <c r="BO85" s="406" t="s">
        <v>288</v>
      </c>
      <c r="BP85" s="413">
        <v>0.4375</v>
      </c>
    </row>
    <row r="86" spans="2:68" ht="15.75" customHeight="1" thickBot="1">
      <c r="B86" s="219"/>
      <c r="C86" s="74"/>
      <c r="D86" s="719"/>
      <c r="E86" s="720"/>
      <c r="F86" s="370"/>
      <c r="G86" s="372" t="s">
        <v>21</v>
      </c>
      <c r="H86" s="706"/>
      <c r="I86" s="709"/>
      <c r="J86" s="709"/>
      <c r="K86" s="709"/>
      <c r="L86" s="714"/>
      <c r="M86" s="706"/>
      <c r="N86" s="707"/>
      <c r="O86" s="708"/>
      <c r="P86" s="706"/>
      <c r="Q86" s="709"/>
      <c r="R86" s="710"/>
      <c r="S86" s="713"/>
      <c r="T86" s="709"/>
      <c r="U86" s="714"/>
      <c r="V86" s="706"/>
      <c r="W86" s="709"/>
      <c r="X86" s="709"/>
      <c r="Y86" s="709"/>
      <c r="Z86" s="709"/>
      <c r="AA86" s="709"/>
      <c r="AB86" s="709"/>
      <c r="AC86" s="709"/>
      <c r="AD86" s="709"/>
      <c r="AE86" s="709"/>
      <c r="AF86" s="709"/>
      <c r="AG86" s="709"/>
      <c r="AH86" s="709"/>
      <c r="AI86" s="709"/>
      <c r="AJ86" s="709"/>
      <c r="AK86" s="709"/>
      <c r="AL86" s="709"/>
      <c r="AM86" s="709"/>
      <c r="AN86" s="709"/>
      <c r="AO86" s="709"/>
      <c r="AP86" s="709"/>
      <c r="AQ86" s="709"/>
      <c r="AR86" s="709"/>
      <c r="AS86" s="711"/>
      <c r="AT86" s="74">
        <v>15</v>
      </c>
      <c r="AU86" s="220"/>
      <c r="BG86" s="662"/>
      <c r="BH86" s="382"/>
      <c r="BI86" s="190">
        <v>59</v>
      </c>
      <c r="BJ86" s="191">
        <f t="shared" si="0"/>
        <v>107</v>
      </c>
      <c r="BK86" s="406" t="s">
        <v>294</v>
      </c>
      <c r="BL86" s="191"/>
      <c r="BM86" s="191">
        <f t="shared" si="1"/>
        <v>109</v>
      </c>
      <c r="BN86" s="412" t="s">
        <v>302</v>
      </c>
      <c r="BO86" s="405" t="s">
        <v>308</v>
      </c>
      <c r="BP86" s="418">
        <v>0.41666666666666669</v>
      </c>
    </row>
    <row r="87" spans="2:68" ht="15" customHeight="1" thickBot="1">
      <c r="B87" s="224"/>
      <c r="C87" s="225"/>
      <c r="D87" s="226"/>
      <c r="E87" s="226"/>
      <c r="F87" s="226"/>
      <c r="G87" s="226"/>
      <c r="H87" s="226"/>
      <c r="I87" s="226"/>
      <c r="J87" s="226"/>
      <c r="K87" s="226"/>
      <c r="L87" s="226"/>
      <c r="M87" s="226"/>
      <c r="N87" s="226"/>
      <c r="O87" s="226"/>
      <c r="P87" s="226"/>
      <c r="Q87" s="226"/>
      <c r="R87" s="226"/>
      <c r="S87" s="226"/>
      <c r="T87" s="226"/>
      <c r="U87" s="226"/>
      <c r="V87" s="226"/>
      <c r="W87" s="226"/>
      <c r="X87" s="226"/>
      <c r="Y87" s="226"/>
      <c r="Z87" s="226"/>
      <c r="AA87" s="226"/>
      <c r="AB87" s="226"/>
      <c r="AC87" s="226"/>
      <c r="AD87" s="226"/>
      <c r="AE87" s="226"/>
      <c r="AF87" s="226"/>
      <c r="AG87" s="226"/>
      <c r="AH87" s="226"/>
      <c r="AI87" s="226"/>
      <c r="AJ87" s="226"/>
      <c r="AK87" s="226"/>
      <c r="AL87" s="226"/>
      <c r="AM87" s="226"/>
      <c r="AN87" s="226"/>
      <c r="AO87" s="226"/>
      <c r="AP87" s="226"/>
      <c r="AQ87" s="226"/>
      <c r="AR87" s="226"/>
      <c r="AS87" s="226"/>
      <c r="AT87" s="226"/>
      <c r="AU87" s="227"/>
      <c r="BG87" s="663"/>
      <c r="BH87" s="383"/>
      <c r="BI87" s="192">
        <v>60</v>
      </c>
      <c r="BJ87" s="193">
        <f t="shared" si="0"/>
        <v>110</v>
      </c>
      <c r="BK87" s="407" t="s">
        <v>300</v>
      </c>
      <c r="BL87" s="193"/>
      <c r="BM87" s="193">
        <f t="shared" si="1"/>
        <v>108</v>
      </c>
      <c r="BN87" s="414" t="s">
        <v>299</v>
      </c>
      <c r="BO87" s="415" t="s">
        <v>277</v>
      </c>
      <c r="BP87" s="416">
        <v>0.4375</v>
      </c>
    </row>
    <row r="88" spans="2:68" ht="12.75" customHeight="1">
      <c r="C88" s="2"/>
      <c r="BG88" s="630" t="s">
        <v>182</v>
      </c>
      <c r="BH88" s="384"/>
      <c r="BI88" s="194">
        <v>61</v>
      </c>
      <c r="BJ88" s="195">
        <f t="shared" si="0"/>
        <v>101</v>
      </c>
      <c r="BK88" s="408" t="s">
        <v>293</v>
      </c>
      <c r="BL88" s="195"/>
      <c r="BM88" s="195">
        <f t="shared" si="1"/>
        <v>107</v>
      </c>
      <c r="BN88" s="417" t="s">
        <v>294</v>
      </c>
      <c r="BO88" s="405" t="s">
        <v>276</v>
      </c>
      <c r="BP88" s="418">
        <v>0.4375</v>
      </c>
    </row>
    <row r="89" spans="2:68" ht="12.75" customHeight="1">
      <c r="C89" s="1"/>
      <c r="BG89" s="662"/>
      <c r="BH89" s="385"/>
      <c r="BI89" s="190">
        <v>62</v>
      </c>
      <c r="BJ89" s="191">
        <f t="shared" si="0"/>
        <v>103</v>
      </c>
      <c r="BK89" s="406" t="s">
        <v>296</v>
      </c>
      <c r="BL89" s="191"/>
      <c r="BM89" s="191">
        <f t="shared" si="1"/>
        <v>105</v>
      </c>
      <c r="BN89" s="412" t="s">
        <v>301</v>
      </c>
      <c r="BO89" s="406" t="s">
        <v>280</v>
      </c>
      <c r="BP89" s="413">
        <v>0.4375</v>
      </c>
    </row>
    <row r="90" spans="2:68" ht="12.75" customHeight="1">
      <c r="C90" s="2"/>
      <c r="BG90" s="662"/>
      <c r="BH90" s="386"/>
      <c r="BI90" s="190">
        <v>63</v>
      </c>
      <c r="BJ90" s="191">
        <f t="shared" si="0"/>
        <v>106</v>
      </c>
      <c r="BK90" s="406" t="s">
        <v>295</v>
      </c>
      <c r="BL90" s="191"/>
      <c r="BM90" s="191">
        <f t="shared" si="1"/>
        <v>102</v>
      </c>
      <c r="BN90" s="412" t="s">
        <v>297</v>
      </c>
      <c r="BO90" s="406" t="s">
        <v>284</v>
      </c>
      <c r="BP90" s="413">
        <v>0.4375</v>
      </c>
    </row>
    <row r="91" spans="2:68" ht="12.75" customHeight="1">
      <c r="BG91" s="662"/>
      <c r="BH91" s="387"/>
      <c r="BI91" s="190">
        <v>64</v>
      </c>
      <c r="BJ91" s="191">
        <f t="shared" si="0"/>
        <v>109</v>
      </c>
      <c r="BK91" s="406" t="s">
        <v>302</v>
      </c>
      <c r="BL91" s="191"/>
      <c r="BM91" s="191">
        <f t="shared" si="1"/>
        <v>108</v>
      </c>
      <c r="BN91" s="412" t="s">
        <v>299</v>
      </c>
      <c r="BO91" s="419" t="s">
        <v>307</v>
      </c>
      <c r="BP91" s="420">
        <v>0.4375</v>
      </c>
    </row>
    <row r="92" spans="2:68" ht="12.75" customHeight="1" thickBot="1">
      <c r="BG92" s="663"/>
      <c r="BH92" s="388"/>
      <c r="BI92" s="192">
        <v>65</v>
      </c>
      <c r="BJ92" s="193">
        <f t="shared" si="0"/>
        <v>104</v>
      </c>
      <c r="BK92" s="407" t="s">
        <v>298</v>
      </c>
      <c r="BL92" s="193"/>
      <c r="BM92" s="193">
        <f t="shared" si="1"/>
        <v>110</v>
      </c>
      <c r="BN92" s="414" t="s">
        <v>300</v>
      </c>
      <c r="BO92" s="421" t="s">
        <v>303</v>
      </c>
      <c r="BP92" s="422">
        <v>0.4375</v>
      </c>
    </row>
    <row r="93" spans="2:68" ht="12.75" customHeight="1">
      <c r="BG93" s="630" t="s">
        <v>183</v>
      </c>
      <c r="BH93" s="389"/>
      <c r="BI93" s="194">
        <v>66</v>
      </c>
      <c r="BJ93" s="195">
        <f t="shared" ref="BJ93:BJ117" si="4">VLOOKUP(BK93,$BR$26:$BS$37,2,FALSE)</f>
        <v>102</v>
      </c>
      <c r="BK93" s="408" t="s">
        <v>297</v>
      </c>
      <c r="BL93" s="195"/>
      <c r="BM93" s="195">
        <f t="shared" ref="BM93:BM117" si="5">VLOOKUP(BN93,$BR$26:$BS$37,2,FALSE)</f>
        <v>107</v>
      </c>
      <c r="BN93" s="417" t="s">
        <v>294</v>
      </c>
      <c r="BO93" s="408" t="s">
        <v>276</v>
      </c>
      <c r="BP93" s="423">
        <v>0.4375</v>
      </c>
    </row>
    <row r="94" spans="2:68" ht="12.75" customHeight="1">
      <c r="BG94" s="662"/>
      <c r="BH94" s="390"/>
      <c r="BI94" s="190">
        <v>67</v>
      </c>
      <c r="BJ94" s="191">
        <f t="shared" si="4"/>
        <v>103</v>
      </c>
      <c r="BK94" s="406" t="s">
        <v>296</v>
      </c>
      <c r="BL94" s="191"/>
      <c r="BM94" s="191">
        <f t="shared" si="5"/>
        <v>106</v>
      </c>
      <c r="BN94" s="412" t="s">
        <v>295</v>
      </c>
      <c r="BO94" s="406" t="s">
        <v>273</v>
      </c>
      <c r="BP94" s="413">
        <v>0.4375</v>
      </c>
    </row>
    <row r="95" spans="2:68" ht="12.75" customHeight="1">
      <c r="BG95" s="662"/>
      <c r="BH95" s="390"/>
      <c r="BI95" s="190">
        <v>68</v>
      </c>
      <c r="BJ95" s="191">
        <f t="shared" si="4"/>
        <v>109</v>
      </c>
      <c r="BK95" s="406" t="s">
        <v>302</v>
      </c>
      <c r="BL95" s="191"/>
      <c r="BM95" s="191">
        <f t="shared" si="5"/>
        <v>110</v>
      </c>
      <c r="BN95" s="412" t="s">
        <v>300</v>
      </c>
      <c r="BO95" s="406" t="s">
        <v>272</v>
      </c>
      <c r="BP95" s="413">
        <v>0.4375</v>
      </c>
    </row>
    <row r="96" spans="2:68" ht="12.75" customHeight="1">
      <c r="BG96" s="662"/>
      <c r="BH96" s="391"/>
      <c r="BI96" s="190">
        <v>69</v>
      </c>
      <c r="BJ96" s="191">
        <f t="shared" si="4"/>
        <v>101</v>
      </c>
      <c r="BK96" s="406" t="s">
        <v>293</v>
      </c>
      <c r="BL96" s="191"/>
      <c r="BM96" s="191">
        <f t="shared" si="5"/>
        <v>108</v>
      </c>
      <c r="BN96" s="412" t="s">
        <v>299</v>
      </c>
      <c r="BO96" s="406" t="s">
        <v>286</v>
      </c>
      <c r="BP96" s="413">
        <v>0.4375</v>
      </c>
    </row>
    <row r="97" spans="59:68" ht="12.75" customHeight="1" thickBot="1">
      <c r="BG97" s="663"/>
      <c r="BH97" s="392"/>
      <c r="BI97" s="192">
        <v>70</v>
      </c>
      <c r="BJ97" s="193">
        <f t="shared" si="4"/>
        <v>105</v>
      </c>
      <c r="BK97" s="407" t="s">
        <v>301</v>
      </c>
      <c r="BL97" s="193"/>
      <c r="BM97" s="193">
        <f t="shared" si="5"/>
        <v>104</v>
      </c>
      <c r="BN97" s="414" t="s">
        <v>298</v>
      </c>
      <c r="BO97" s="415" t="s">
        <v>289</v>
      </c>
      <c r="BP97" s="416">
        <v>0.66666666666666663</v>
      </c>
    </row>
    <row r="98" spans="59:68" ht="12.75" customHeight="1">
      <c r="BG98" s="630" t="s">
        <v>184</v>
      </c>
      <c r="BH98" s="393"/>
      <c r="BI98" s="194">
        <v>71</v>
      </c>
      <c r="BJ98" s="195">
        <f t="shared" si="4"/>
        <v>104</v>
      </c>
      <c r="BK98" s="408" t="s">
        <v>298</v>
      </c>
      <c r="BL98" s="195"/>
      <c r="BM98" s="195">
        <f t="shared" si="5"/>
        <v>101</v>
      </c>
      <c r="BN98" s="417" t="s">
        <v>293</v>
      </c>
      <c r="BO98" s="405" t="s">
        <v>275</v>
      </c>
      <c r="BP98" s="418">
        <v>0.45833333333333331</v>
      </c>
    </row>
    <row r="99" spans="59:68" ht="12.75" customHeight="1">
      <c r="BG99" s="662"/>
      <c r="BH99" s="382"/>
      <c r="BI99" s="190">
        <v>72</v>
      </c>
      <c r="BJ99" s="191">
        <f t="shared" si="4"/>
        <v>107</v>
      </c>
      <c r="BK99" s="406" t="s">
        <v>294</v>
      </c>
      <c r="BL99" s="191"/>
      <c r="BM99" s="191">
        <f t="shared" si="5"/>
        <v>110</v>
      </c>
      <c r="BN99" s="412" t="s">
        <v>300</v>
      </c>
      <c r="BO99" s="406" t="s">
        <v>275</v>
      </c>
      <c r="BP99" s="413">
        <v>0.5625</v>
      </c>
    </row>
    <row r="100" spans="59:68" ht="12.75" customHeight="1">
      <c r="BG100" s="662"/>
      <c r="BH100" s="386"/>
      <c r="BI100" s="190">
        <v>73</v>
      </c>
      <c r="BJ100" s="191">
        <f t="shared" si="4"/>
        <v>108</v>
      </c>
      <c r="BK100" s="406" t="s">
        <v>299</v>
      </c>
      <c r="BL100" s="191"/>
      <c r="BM100" s="191">
        <f t="shared" si="5"/>
        <v>106</v>
      </c>
      <c r="BN100" s="412" t="s">
        <v>295</v>
      </c>
      <c r="BO100" s="406" t="s">
        <v>309</v>
      </c>
      <c r="BP100" s="413">
        <v>0.45833333333333331</v>
      </c>
    </row>
    <row r="101" spans="59:68" ht="12.75" customHeight="1">
      <c r="BG101" s="662"/>
      <c r="BH101" s="394"/>
      <c r="BI101" s="190">
        <v>74</v>
      </c>
      <c r="BJ101" s="191">
        <f t="shared" si="4"/>
        <v>109</v>
      </c>
      <c r="BK101" s="406" t="s">
        <v>302</v>
      </c>
      <c r="BL101" s="191"/>
      <c r="BM101" s="191">
        <f t="shared" si="5"/>
        <v>105</v>
      </c>
      <c r="BN101" s="412" t="s">
        <v>301</v>
      </c>
      <c r="BO101" s="405" t="s">
        <v>309</v>
      </c>
      <c r="BP101" s="418">
        <v>0.5625</v>
      </c>
    </row>
    <row r="102" spans="59:68" ht="12.75" customHeight="1" thickBot="1">
      <c r="BG102" s="663"/>
      <c r="BH102" s="395"/>
      <c r="BI102" s="192">
        <v>75</v>
      </c>
      <c r="BJ102" s="193">
        <f t="shared" si="4"/>
        <v>103</v>
      </c>
      <c r="BK102" s="407" t="s">
        <v>296</v>
      </c>
      <c r="BL102" s="193"/>
      <c r="BM102" s="193">
        <f t="shared" si="5"/>
        <v>102</v>
      </c>
      <c r="BN102" s="414" t="s">
        <v>297</v>
      </c>
      <c r="BO102" s="419" t="s">
        <v>306</v>
      </c>
      <c r="BP102" s="420">
        <v>0.45833333333333331</v>
      </c>
    </row>
    <row r="103" spans="59:68" ht="12.75" customHeight="1">
      <c r="BG103" s="630" t="s">
        <v>185</v>
      </c>
      <c r="BH103" s="381"/>
      <c r="BI103" s="194">
        <v>76</v>
      </c>
      <c r="BJ103" s="195">
        <f t="shared" si="4"/>
        <v>101</v>
      </c>
      <c r="BK103" s="408" t="s">
        <v>293</v>
      </c>
      <c r="BL103" s="195"/>
      <c r="BM103" s="195">
        <f t="shared" si="5"/>
        <v>105</v>
      </c>
      <c r="BN103" s="417" t="s">
        <v>301</v>
      </c>
      <c r="BO103" s="408" t="s">
        <v>284</v>
      </c>
      <c r="BP103" s="423">
        <v>0.45833333333333331</v>
      </c>
    </row>
    <row r="104" spans="59:68" ht="12.75" customHeight="1">
      <c r="BG104" s="662"/>
      <c r="BH104" s="382"/>
      <c r="BI104" s="190">
        <v>77</v>
      </c>
      <c r="BJ104" s="191">
        <f t="shared" si="4"/>
        <v>104</v>
      </c>
      <c r="BK104" s="406" t="s">
        <v>298</v>
      </c>
      <c r="BL104" s="191"/>
      <c r="BM104" s="191">
        <f t="shared" si="5"/>
        <v>102</v>
      </c>
      <c r="BN104" s="412" t="s">
        <v>297</v>
      </c>
      <c r="BO104" s="406" t="s">
        <v>284</v>
      </c>
      <c r="BP104" s="413">
        <v>0.5625</v>
      </c>
    </row>
    <row r="105" spans="59:68" ht="12.75" customHeight="1">
      <c r="BG105" s="662"/>
      <c r="BH105" s="382"/>
      <c r="BI105" s="190">
        <v>78</v>
      </c>
      <c r="BJ105" s="191">
        <f t="shared" si="4"/>
        <v>106</v>
      </c>
      <c r="BK105" s="406" t="s">
        <v>295</v>
      </c>
      <c r="BL105" s="191"/>
      <c r="BM105" s="191">
        <f t="shared" si="5"/>
        <v>109</v>
      </c>
      <c r="BN105" s="412" t="s">
        <v>302</v>
      </c>
      <c r="BO105" s="406" t="s">
        <v>285</v>
      </c>
      <c r="BP105" s="413">
        <v>0.45833333333333331</v>
      </c>
    </row>
    <row r="106" spans="59:68" ht="12.75" customHeight="1">
      <c r="BG106" s="662"/>
      <c r="BH106" s="382"/>
      <c r="BI106" s="190">
        <v>79</v>
      </c>
      <c r="BJ106" s="191">
        <f t="shared" si="4"/>
        <v>107</v>
      </c>
      <c r="BK106" s="406" t="s">
        <v>294</v>
      </c>
      <c r="BL106" s="191"/>
      <c r="BM106" s="191">
        <f t="shared" si="5"/>
        <v>108</v>
      </c>
      <c r="BN106" s="412" t="s">
        <v>299</v>
      </c>
      <c r="BO106" s="406" t="s">
        <v>285</v>
      </c>
      <c r="BP106" s="413">
        <v>0.5625</v>
      </c>
    </row>
    <row r="107" spans="59:68" ht="12.75" customHeight="1" thickBot="1">
      <c r="BG107" s="663"/>
      <c r="BH107" s="383"/>
      <c r="BI107" s="192">
        <v>80</v>
      </c>
      <c r="BJ107" s="193">
        <f t="shared" si="4"/>
        <v>110</v>
      </c>
      <c r="BK107" s="407" t="s">
        <v>300</v>
      </c>
      <c r="BL107" s="193"/>
      <c r="BM107" s="193">
        <f t="shared" si="5"/>
        <v>103</v>
      </c>
      <c r="BN107" s="414" t="s">
        <v>296</v>
      </c>
      <c r="BO107" s="407" t="s">
        <v>277</v>
      </c>
      <c r="BP107" s="424">
        <v>0.45833333333333331</v>
      </c>
    </row>
    <row r="108" spans="59:68" ht="12.75" customHeight="1">
      <c r="BG108" s="630" t="s">
        <v>186</v>
      </c>
      <c r="BH108" s="393"/>
      <c r="BI108" s="194">
        <v>81</v>
      </c>
      <c r="BJ108" s="195">
        <f t="shared" si="4"/>
        <v>105</v>
      </c>
      <c r="BK108" s="408" t="s">
        <v>301</v>
      </c>
      <c r="BL108" s="195"/>
      <c r="BM108" s="195">
        <f t="shared" si="5"/>
        <v>108</v>
      </c>
      <c r="BN108" s="417" t="s">
        <v>299</v>
      </c>
      <c r="BO108" s="419" t="s">
        <v>274</v>
      </c>
      <c r="BP108" s="420">
        <v>0.45833333333333331</v>
      </c>
    </row>
    <row r="109" spans="59:68" ht="12.75" customHeight="1">
      <c r="BG109" s="662"/>
      <c r="BH109" s="386"/>
      <c r="BI109" s="190">
        <v>82</v>
      </c>
      <c r="BJ109" s="191">
        <f t="shared" si="4"/>
        <v>104</v>
      </c>
      <c r="BK109" s="406" t="s">
        <v>298</v>
      </c>
      <c r="BL109" s="191"/>
      <c r="BM109" s="191">
        <f t="shared" si="5"/>
        <v>109</v>
      </c>
      <c r="BN109" s="412" t="s">
        <v>302</v>
      </c>
      <c r="BO109" s="406" t="s">
        <v>274</v>
      </c>
      <c r="BP109" s="413">
        <v>0.5625</v>
      </c>
    </row>
    <row r="110" spans="59:68" ht="12.75" customHeight="1">
      <c r="BG110" s="662"/>
      <c r="BH110" s="382"/>
      <c r="BI110" s="190">
        <v>83</v>
      </c>
      <c r="BJ110" s="191">
        <f t="shared" si="4"/>
        <v>102</v>
      </c>
      <c r="BK110" s="406" t="s">
        <v>297</v>
      </c>
      <c r="BL110" s="191"/>
      <c r="BM110" s="191">
        <f t="shared" si="5"/>
        <v>110</v>
      </c>
      <c r="BN110" s="412" t="s">
        <v>300</v>
      </c>
      <c r="BO110" s="406" t="s">
        <v>273</v>
      </c>
      <c r="BP110" s="413">
        <v>0.45833333333333331</v>
      </c>
    </row>
    <row r="111" spans="59:68" ht="12.75" customHeight="1">
      <c r="BG111" s="662"/>
      <c r="BH111" s="386"/>
      <c r="BI111" s="190">
        <v>84</v>
      </c>
      <c r="BJ111" s="191">
        <f t="shared" si="4"/>
        <v>107</v>
      </c>
      <c r="BK111" s="406" t="s">
        <v>294</v>
      </c>
      <c r="BL111" s="191"/>
      <c r="BM111" s="191">
        <f t="shared" si="5"/>
        <v>106</v>
      </c>
      <c r="BN111" s="412" t="s">
        <v>295</v>
      </c>
      <c r="BO111" s="406" t="s">
        <v>273</v>
      </c>
      <c r="BP111" s="413">
        <v>0.5625</v>
      </c>
    </row>
    <row r="112" spans="59:68" ht="12.75" customHeight="1" thickBot="1">
      <c r="BG112" s="663"/>
      <c r="BH112" s="396"/>
      <c r="BI112" s="192">
        <v>85</v>
      </c>
      <c r="BJ112" s="193">
        <f t="shared" si="4"/>
        <v>101</v>
      </c>
      <c r="BK112" s="407" t="s">
        <v>293</v>
      </c>
      <c r="BL112" s="193"/>
      <c r="BM112" s="193">
        <f t="shared" si="5"/>
        <v>103</v>
      </c>
      <c r="BN112" s="414" t="s">
        <v>296</v>
      </c>
      <c r="BO112" s="419" t="s">
        <v>286</v>
      </c>
      <c r="BP112" s="420">
        <v>0.45833333333333331</v>
      </c>
    </row>
    <row r="113" spans="59:68" ht="12.75" customHeight="1">
      <c r="BG113" s="630" t="s">
        <v>187</v>
      </c>
      <c r="BH113" s="381"/>
      <c r="BI113" s="194">
        <v>86</v>
      </c>
      <c r="BJ113" s="195">
        <f t="shared" si="4"/>
        <v>102</v>
      </c>
      <c r="BK113" s="408" t="s">
        <v>297</v>
      </c>
      <c r="BL113" s="195"/>
      <c r="BM113" s="195">
        <f t="shared" si="5"/>
        <v>101</v>
      </c>
      <c r="BN113" s="417" t="s">
        <v>293</v>
      </c>
      <c r="BO113" s="410" t="s">
        <v>310</v>
      </c>
      <c r="BP113" s="411">
        <v>0.4375</v>
      </c>
    </row>
    <row r="114" spans="59:68" ht="12.75" customHeight="1">
      <c r="BG114" s="662"/>
      <c r="BH114" s="382"/>
      <c r="BI114" s="190">
        <v>87</v>
      </c>
      <c r="BJ114" s="191">
        <f t="shared" si="4"/>
        <v>107</v>
      </c>
      <c r="BK114" s="406" t="s">
        <v>294</v>
      </c>
      <c r="BL114" s="191"/>
      <c r="BM114" s="191">
        <f t="shared" si="5"/>
        <v>105</v>
      </c>
      <c r="BN114" s="412" t="s">
        <v>301</v>
      </c>
      <c r="BO114" s="406" t="s">
        <v>311</v>
      </c>
      <c r="BP114" s="413">
        <v>0.4375</v>
      </c>
    </row>
    <row r="115" spans="59:68" ht="12.75" customHeight="1">
      <c r="BG115" s="662"/>
      <c r="BH115" s="382"/>
      <c r="BI115" s="190">
        <v>88</v>
      </c>
      <c r="BJ115" s="191">
        <f t="shared" si="4"/>
        <v>109</v>
      </c>
      <c r="BK115" s="406" t="s">
        <v>302</v>
      </c>
      <c r="BL115" s="191"/>
      <c r="BM115" s="191">
        <f t="shared" si="5"/>
        <v>103</v>
      </c>
      <c r="BN115" s="412" t="s">
        <v>296</v>
      </c>
      <c r="BO115" s="406" t="s">
        <v>312</v>
      </c>
      <c r="BP115" s="413">
        <v>0.4375</v>
      </c>
    </row>
    <row r="116" spans="59:68" ht="12.75" customHeight="1">
      <c r="BG116" s="662"/>
      <c r="BH116" s="382"/>
      <c r="BI116" s="190">
        <v>89</v>
      </c>
      <c r="BJ116" s="191">
        <f t="shared" si="4"/>
        <v>104</v>
      </c>
      <c r="BK116" s="406" t="s">
        <v>298</v>
      </c>
      <c r="BL116" s="191"/>
      <c r="BM116" s="191">
        <f t="shared" si="5"/>
        <v>108</v>
      </c>
      <c r="BN116" s="412" t="s">
        <v>299</v>
      </c>
      <c r="BO116" s="406" t="s">
        <v>313</v>
      </c>
      <c r="BP116" s="413">
        <v>0.4375</v>
      </c>
    </row>
    <row r="117" spans="59:68" ht="12.75" customHeight="1" thickBot="1">
      <c r="BG117" s="663"/>
      <c r="BH117" s="383"/>
      <c r="BI117" s="192">
        <v>90</v>
      </c>
      <c r="BJ117" s="193">
        <f t="shared" si="4"/>
        <v>106</v>
      </c>
      <c r="BK117" s="407" t="s">
        <v>295</v>
      </c>
      <c r="BL117" s="193"/>
      <c r="BM117" s="193">
        <f t="shared" si="5"/>
        <v>110</v>
      </c>
      <c r="BN117" s="414" t="s">
        <v>300</v>
      </c>
      <c r="BO117" s="407" t="s">
        <v>314</v>
      </c>
      <c r="BP117" s="424">
        <v>0.4375</v>
      </c>
    </row>
    <row r="118" spans="59:68" ht="12.75" customHeight="1"/>
    <row r="119" spans="59:68" ht="13.5" customHeight="1"/>
    <row r="120" spans="59:68" ht="13.5" customHeight="1"/>
    <row r="121" spans="59:68" ht="13.5" customHeight="1"/>
    <row r="122" spans="59:68" ht="13.5" customHeight="1"/>
  </sheetData>
  <sheetProtection password="CFD9" sheet="1" objects="1" scenarios="1" formatCells="0"/>
  <mergeCells count="415">
    <mergeCell ref="BG78:BG82"/>
    <mergeCell ref="F71:G71"/>
    <mergeCell ref="D71:E86"/>
    <mergeCell ref="H82:L82"/>
    <mergeCell ref="M82:O82"/>
    <mergeCell ref="P82:R82"/>
    <mergeCell ref="H83:L83"/>
    <mergeCell ref="BR27:BS27"/>
    <mergeCell ref="BG24:BP24"/>
    <mergeCell ref="H84:L84"/>
    <mergeCell ref="M84:O84"/>
    <mergeCell ref="P84:R84"/>
    <mergeCell ref="H85:L85"/>
    <mergeCell ref="M85:O85"/>
    <mergeCell ref="P85:R85"/>
    <mergeCell ref="P76:R76"/>
    <mergeCell ref="H72:L72"/>
    <mergeCell ref="M72:O72"/>
    <mergeCell ref="P72:R72"/>
    <mergeCell ref="H80:L80"/>
    <mergeCell ref="H74:L74"/>
    <mergeCell ref="M74:O74"/>
    <mergeCell ref="P74:R74"/>
    <mergeCell ref="S74:U74"/>
    <mergeCell ref="V74:AS74"/>
    <mergeCell ref="BG113:BG117"/>
    <mergeCell ref="C3:D11"/>
    <mergeCell ref="E6:H11"/>
    <mergeCell ref="BG83:BG87"/>
    <mergeCell ref="BG88:BG92"/>
    <mergeCell ref="BG93:BG97"/>
    <mergeCell ref="V82:AS82"/>
    <mergeCell ref="V83:AS83"/>
    <mergeCell ref="H81:L81"/>
    <mergeCell ref="M81:O81"/>
    <mergeCell ref="P81:R81"/>
    <mergeCell ref="S81:U81"/>
    <mergeCell ref="V81:AS81"/>
    <mergeCell ref="S82:U82"/>
    <mergeCell ref="S83:U83"/>
    <mergeCell ref="S84:U84"/>
    <mergeCell ref="S85:U85"/>
    <mergeCell ref="S86:U86"/>
    <mergeCell ref="H78:L78"/>
    <mergeCell ref="M78:O78"/>
    <mergeCell ref="P78:R78"/>
    <mergeCell ref="S78:U78"/>
    <mergeCell ref="H79:L79"/>
    <mergeCell ref="H86:L86"/>
    <mergeCell ref="BG98:BG102"/>
    <mergeCell ref="BG103:BG107"/>
    <mergeCell ref="BG108:BG112"/>
    <mergeCell ref="V80:AS80"/>
    <mergeCell ref="P77:R77"/>
    <mergeCell ref="S77:U77"/>
    <mergeCell ref="V77:AS77"/>
    <mergeCell ref="BG73:BG77"/>
    <mergeCell ref="M79:O79"/>
    <mergeCell ref="P79:R79"/>
    <mergeCell ref="S79:U79"/>
    <mergeCell ref="V79:AS79"/>
    <mergeCell ref="M86:O86"/>
    <mergeCell ref="P86:R86"/>
    <mergeCell ref="V84:AS84"/>
    <mergeCell ref="V85:AS85"/>
    <mergeCell ref="V86:AS86"/>
    <mergeCell ref="M83:O83"/>
    <mergeCell ref="P83:R83"/>
    <mergeCell ref="V78:AS78"/>
    <mergeCell ref="M80:O80"/>
    <mergeCell ref="P80:R80"/>
    <mergeCell ref="S80:U80"/>
    <mergeCell ref="H77:L77"/>
    <mergeCell ref="M77:O77"/>
    <mergeCell ref="H75:L75"/>
    <mergeCell ref="M75:O75"/>
    <mergeCell ref="P75:R75"/>
    <mergeCell ref="S75:U75"/>
    <mergeCell ref="V75:AS75"/>
    <mergeCell ref="H76:L76"/>
    <mergeCell ref="M76:O76"/>
    <mergeCell ref="S76:U76"/>
    <mergeCell ref="V76:AS76"/>
    <mergeCell ref="AC69:AD69"/>
    <mergeCell ref="S72:U72"/>
    <mergeCell ref="V72:AS72"/>
    <mergeCell ref="AM70:AQ70"/>
    <mergeCell ref="AR70:AS70"/>
    <mergeCell ref="AM69:AQ69"/>
    <mergeCell ref="AR69:AS69"/>
    <mergeCell ref="H73:L73"/>
    <mergeCell ref="M73:O73"/>
    <mergeCell ref="P73:R73"/>
    <mergeCell ref="S73:U73"/>
    <mergeCell ref="V73:AS73"/>
    <mergeCell ref="AE69:AG69"/>
    <mergeCell ref="AH69:AI69"/>
    <mergeCell ref="AC70:AD70"/>
    <mergeCell ref="AE70:AG70"/>
    <mergeCell ref="AH70:AI70"/>
    <mergeCell ref="H71:L71"/>
    <mergeCell ref="M71:O71"/>
    <mergeCell ref="P71:U71"/>
    <mergeCell ref="V71:AS71"/>
    <mergeCell ref="BG68:BG72"/>
    <mergeCell ref="D69:E69"/>
    <mergeCell ref="I69:M69"/>
    <mergeCell ref="N69:O69"/>
    <mergeCell ref="P69:R69"/>
    <mergeCell ref="S69:T69"/>
    <mergeCell ref="W68:Z68"/>
    <mergeCell ref="AA68:AB68"/>
    <mergeCell ref="AC68:AD68"/>
    <mergeCell ref="W70:Z70"/>
    <mergeCell ref="AA70:AB70"/>
    <mergeCell ref="AE68:AG68"/>
    <mergeCell ref="AH68:AI68"/>
    <mergeCell ref="AM68:AQ68"/>
    <mergeCell ref="AR68:AS68"/>
    <mergeCell ref="D70:E70"/>
    <mergeCell ref="I70:M70"/>
    <mergeCell ref="N70:O70"/>
    <mergeCell ref="P70:R70"/>
    <mergeCell ref="S70:T70"/>
    <mergeCell ref="U70:V70"/>
    <mergeCell ref="U69:V69"/>
    <mergeCell ref="W69:Z69"/>
    <mergeCell ref="AA69:AB69"/>
    <mergeCell ref="D68:E68"/>
    <mergeCell ref="I68:M68"/>
    <mergeCell ref="N68:O68"/>
    <mergeCell ref="P68:R68"/>
    <mergeCell ref="S68:T68"/>
    <mergeCell ref="U68:V68"/>
    <mergeCell ref="AE67:AG67"/>
    <mergeCell ref="D66:E66"/>
    <mergeCell ref="I66:M66"/>
    <mergeCell ref="N66:O66"/>
    <mergeCell ref="P66:R66"/>
    <mergeCell ref="S66:T66"/>
    <mergeCell ref="U66:V66"/>
    <mergeCell ref="W66:Z66"/>
    <mergeCell ref="D67:E67"/>
    <mergeCell ref="I67:M67"/>
    <mergeCell ref="N67:O67"/>
    <mergeCell ref="P67:R67"/>
    <mergeCell ref="S67:T67"/>
    <mergeCell ref="U67:V67"/>
    <mergeCell ref="W67:Z67"/>
    <mergeCell ref="AA67:AB67"/>
    <mergeCell ref="AC67:AD67"/>
    <mergeCell ref="U65:V65"/>
    <mergeCell ref="W65:Z65"/>
    <mergeCell ref="D65:E65"/>
    <mergeCell ref="F65:G65"/>
    <mergeCell ref="I65:M65"/>
    <mergeCell ref="N65:O65"/>
    <mergeCell ref="P65:R65"/>
    <mergeCell ref="S65:T65"/>
    <mergeCell ref="BG63:BG67"/>
    <mergeCell ref="AG64:AI64"/>
    <mergeCell ref="AJ64:AM64"/>
    <mergeCell ref="AN64:AQ64"/>
    <mergeCell ref="AA66:AB66"/>
    <mergeCell ref="F64:I64"/>
    <mergeCell ref="J64:M64"/>
    <mergeCell ref="N64:P64"/>
    <mergeCell ref="Q64:U64"/>
    <mergeCell ref="W64:Z64"/>
    <mergeCell ref="AB64:AF64"/>
    <mergeCell ref="AC66:AD66"/>
    <mergeCell ref="AE66:AG66"/>
    <mergeCell ref="AH66:AI66"/>
    <mergeCell ref="AM66:AQ66"/>
    <mergeCell ref="AR66:AS66"/>
    <mergeCell ref="AJ65:AK65"/>
    <mergeCell ref="AM65:AQ65"/>
    <mergeCell ref="AR65:AS65"/>
    <mergeCell ref="AA65:AB65"/>
    <mergeCell ref="AC65:AD65"/>
    <mergeCell ref="AE65:AG65"/>
    <mergeCell ref="AH65:AI65"/>
    <mergeCell ref="AR67:AS67"/>
    <mergeCell ref="AJ60:AL60"/>
    <mergeCell ref="AJ62:AL62"/>
    <mergeCell ref="AN62:AP62"/>
    <mergeCell ref="AH67:AI67"/>
    <mergeCell ref="AM67:AQ67"/>
    <mergeCell ref="F63:H63"/>
    <mergeCell ref="J63:L63"/>
    <mergeCell ref="N63:U63"/>
    <mergeCell ref="W63:X63"/>
    <mergeCell ref="Y63:Z63"/>
    <mergeCell ref="AB63:AI63"/>
    <mergeCell ref="AJ63:AL63"/>
    <mergeCell ref="AN63:AP63"/>
    <mergeCell ref="F62:H62"/>
    <mergeCell ref="J62:L62"/>
    <mergeCell ref="N62:U62"/>
    <mergeCell ref="W62:X62"/>
    <mergeCell ref="Y62:Z62"/>
    <mergeCell ref="AB62:AI62"/>
    <mergeCell ref="BG58:BG62"/>
    <mergeCell ref="F59:H59"/>
    <mergeCell ref="J59:L59"/>
    <mergeCell ref="N59:U59"/>
    <mergeCell ref="W59:X59"/>
    <mergeCell ref="Y59:Z59"/>
    <mergeCell ref="AB59:AI59"/>
    <mergeCell ref="AJ59:AL59"/>
    <mergeCell ref="AN59:AP59"/>
    <mergeCell ref="F60:H60"/>
    <mergeCell ref="AN60:AP60"/>
    <mergeCell ref="F61:H61"/>
    <mergeCell ref="J61:L61"/>
    <mergeCell ref="N61:U61"/>
    <mergeCell ref="W61:X61"/>
    <mergeCell ref="Y61:Z61"/>
    <mergeCell ref="AB61:AI61"/>
    <mergeCell ref="AJ61:AL61"/>
    <mergeCell ref="AN61:AP61"/>
    <mergeCell ref="J60:L60"/>
    <mergeCell ref="N60:U60"/>
    <mergeCell ref="W60:X60"/>
    <mergeCell ref="Y60:Z60"/>
    <mergeCell ref="AB60:AI60"/>
    <mergeCell ref="AJ57:AL57"/>
    <mergeCell ref="AN57:AP57"/>
    <mergeCell ref="F58:H58"/>
    <mergeCell ref="J58:L58"/>
    <mergeCell ref="N58:U58"/>
    <mergeCell ref="W58:X58"/>
    <mergeCell ref="Y58:Z58"/>
    <mergeCell ref="AB58:AI58"/>
    <mergeCell ref="AJ58:AL58"/>
    <mergeCell ref="AN58:AP58"/>
    <mergeCell ref="F57:H57"/>
    <mergeCell ref="J57:L57"/>
    <mergeCell ref="N57:U57"/>
    <mergeCell ref="W57:X57"/>
    <mergeCell ref="Y57:Z57"/>
    <mergeCell ref="AB57:AI57"/>
    <mergeCell ref="BG53:BG57"/>
    <mergeCell ref="D54:AS54"/>
    <mergeCell ref="F55:H55"/>
    <mergeCell ref="J55:L55"/>
    <mergeCell ref="N55:U55"/>
    <mergeCell ref="W55:X55"/>
    <mergeCell ref="Y55:Z55"/>
    <mergeCell ref="AB55:AI55"/>
    <mergeCell ref="AJ55:AL55"/>
    <mergeCell ref="F53:H53"/>
    <mergeCell ref="J53:L53"/>
    <mergeCell ref="N53:U53"/>
    <mergeCell ref="X53:Y53"/>
    <mergeCell ref="AB53:AI53"/>
    <mergeCell ref="AJ53:AL53"/>
    <mergeCell ref="AN55:AP55"/>
    <mergeCell ref="F56:H56"/>
    <mergeCell ref="J56:L56"/>
    <mergeCell ref="N56:U56"/>
    <mergeCell ref="W56:X56"/>
    <mergeCell ref="Y56:Z56"/>
    <mergeCell ref="AB56:AI56"/>
    <mergeCell ref="AJ56:AL56"/>
    <mergeCell ref="AN56:AP56"/>
    <mergeCell ref="AJ50:AL50"/>
    <mergeCell ref="AN50:AP50"/>
    <mergeCell ref="F51:H51"/>
    <mergeCell ref="J51:L51"/>
    <mergeCell ref="N51:U51"/>
    <mergeCell ref="AB51:AI51"/>
    <mergeCell ref="AJ51:AL51"/>
    <mergeCell ref="AN51:AP51"/>
    <mergeCell ref="AN53:AP53"/>
    <mergeCell ref="BG48:BG52"/>
    <mergeCell ref="F49:H49"/>
    <mergeCell ref="J49:L49"/>
    <mergeCell ref="N49:U49"/>
    <mergeCell ref="X49:Y49"/>
    <mergeCell ref="AB49:AI49"/>
    <mergeCell ref="AJ49:AL49"/>
    <mergeCell ref="AN49:AP49"/>
    <mergeCell ref="F50:H50"/>
    <mergeCell ref="J50:L50"/>
    <mergeCell ref="F48:H48"/>
    <mergeCell ref="J48:L48"/>
    <mergeCell ref="N48:U48"/>
    <mergeCell ref="AB48:AI48"/>
    <mergeCell ref="AJ48:AL48"/>
    <mergeCell ref="AN48:AP48"/>
    <mergeCell ref="N50:U50"/>
    <mergeCell ref="F52:H52"/>
    <mergeCell ref="J52:L52"/>
    <mergeCell ref="N52:U52"/>
    <mergeCell ref="AB52:AI52"/>
    <mergeCell ref="AJ52:AL52"/>
    <mergeCell ref="AN52:AP52"/>
    <mergeCell ref="AB50:AI50"/>
    <mergeCell ref="J47:L47"/>
    <mergeCell ref="N47:U47"/>
    <mergeCell ref="AB47:AI47"/>
    <mergeCell ref="AJ47:AL47"/>
    <mergeCell ref="AN47:AP47"/>
    <mergeCell ref="F46:H46"/>
    <mergeCell ref="J46:L46"/>
    <mergeCell ref="N46:U46"/>
    <mergeCell ref="X46:Y46"/>
    <mergeCell ref="AB46:AI46"/>
    <mergeCell ref="AJ46:AL46"/>
    <mergeCell ref="F45:H45"/>
    <mergeCell ref="J45:L45"/>
    <mergeCell ref="N45:U45"/>
    <mergeCell ref="AB45:AI45"/>
    <mergeCell ref="AJ45:AL45"/>
    <mergeCell ref="AN45:AP45"/>
    <mergeCell ref="AN43:AP43"/>
    <mergeCell ref="BG43:BG47"/>
    <mergeCell ref="F44:H44"/>
    <mergeCell ref="J44:L44"/>
    <mergeCell ref="N44:U44"/>
    <mergeCell ref="AB44:AI44"/>
    <mergeCell ref="AJ44:AL44"/>
    <mergeCell ref="AN44:AP44"/>
    <mergeCell ref="AZ44:BA44"/>
    <mergeCell ref="BC44:BD44"/>
    <mergeCell ref="F43:H43"/>
    <mergeCell ref="J43:L43"/>
    <mergeCell ref="N43:U43"/>
    <mergeCell ref="X43:Y43"/>
    <mergeCell ref="AB43:AI43"/>
    <mergeCell ref="AJ43:AL43"/>
    <mergeCell ref="AN46:AP46"/>
    <mergeCell ref="F47:H47"/>
    <mergeCell ref="AJ40:AS40"/>
    <mergeCell ref="F41:I42"/>
    <mergeCell ref="J41:M42"/>
    <mergeCell ref="N41:U41"/>
    <mergeCell ref="X41:Y41"/>
    <mergeCell ref="AB41:AI41"/>
    <mergeCell ref="AJ41:AM42"/>
    <mergeCell ref="AN41:AQ42"/>
    <mergeCell ref="AD37:AR38"/>
    <mergeCell ref="W38:W39"/>
    <mergeCell ref="X36:Y37"/>
    <mergeCell ref="Z36:Z37"/>
    <mergeCell ref="D35:E35"/>
    <mergeCell ref="Y35:Z35"/>
    <mergeCell ref="AH35:AL35"/>
    <mergeCell ref="D36:G36"/>
    <mergeCell ref="H36:I36"/>
    <mergeCell ref="Q36:S36"/>
    <mergeCell ref="U36:V39"/>
    <mergeCell ref="W36:W37"/>
    <mergeCell ref="BG33:BG37"/>
    <mergeCell ref="G34:R34"/>
    <mergeCell ref="Y34:Z34"/>
    <mergeCell ref="AB34:AF34"/>
    <mergeCell ref="AH34:AL34"/>
    <mergeCell ref="AN34:AR34"/>
    <mergeCell ref="AA36:AB39"/>
    <mergeCell ref="AC36:AF36"/>
    <mergeCell ref="X38:Y39"/>
    <mergeCell ref="Z38:Z39"/>
    <mergeCell ref="AG36:AH36"/>
    <mergeCell ref="AP36:AR36"/>
    <mergeCell ref="E37:S38"/>
    <mergeCell ref="AC37:AC38"/>
    <mergeCell ref="BG38:BG42"/>
    <mergeCell ref="D40:M40"/>
    <mergeCell ref="BM26:BM27"/>
    <mergeCell ref="BN26:BN27"/>
    <mergeCell ref="P28:V28"/>
    <mergeCell ref="W28:AD29"/>
    <mergeCell ref="AE28:AK28"/>
    <mergeCell ref="AL28:AS29"/>
    <mergeCell ref="BO26:BO27"/>
    <mergeCell ref="BP26:BP27"/>
    <mergeCell ref="F28:J29"/>
    <mergeCell ref="R26:Y27"/>
    <mergeCell ref="AB26:AI27"/>
    <mergeCell ref="AL26:AS26"/>
    <mergeCell ref="AL27:AS27"/>
    <mergeCell ref="AJ26:AK27"/>
    <mergeCell ref="BG28:BG32"/>
    <mergeCell ref="F30:U32"/>
    <mergeCell ref="V30:X31"/>
    <mergeCell ref="AJ30:AJ32"/>
    <mergeCell ref="AQ31:AR31"/>
    <mergeCell ref="P29:V29"/>
    <mergeCell ref="AE29:AK29"/>
    <mergeCell ref="Y31:AA31"/>
    <mergeCell ref="BL26:BL27"/>
    <mergeCell ref="AD32:AE32"/>
    <mergeCell ref="D33:E33"/>
    <mergeCell ref="Y33:Z33"/>
    <mergeCell ref="AB33:AC33"/>
    <mergeCell ref="AH33:AI33"/>
    <mergeCell ref="D30:E30"/>
    <mergeCell ref="D31:E31"/>
    <mergeCell ref="BH26:BH27"/>
    <mergeCell ref="BI26:BI27"/>
    <mergeCell ref="AN33:AR33"/>
    <mergeCell ref="BJ26:BJ27"/>
    <mergeCell ref="BK26:BK27"/>
    <mergeCell ref="C2:L2"/>
    <mergeCell ref="E3:H5"/>
    <mergeCell ref="C12:D19"/>
    <mergeCell ref="E12:H14"/>
    <mergeCell ref="E15:H19"/>
    <mergeCell ref="D32:E32"/>
    <mergeCell ref="AA32:AB32"/>
    <mergeCell ref="AF32:AH32"/>
    <mergeCell ref="P24:AG24"/>
    <mergeCell ref="K22:AL22"/>
  </mergeCells>
  <phoneticPr fontId="3"/>
  <conditionalFormatting sqref="AZ46:BA70 BC46:BD70">
    <cfRule type="containsErrors" dxfId="0" priority="1">
      <formula>ISERROR(AZ46)</formula>
    </cfRule>
  </conditionalFormatting>
  <dataValidations count="8">
    <dataValidation type="list" errorStyle="warning" showInputMessage="1" showErrorMessage="1" errorTitle="入力について" error="通常は○を入力してください&#10;サイン無しのときは×を入力" sqref="C22">
      <formula1>"○,×"</formula1>
    </dataValidation>
    <dataValidation type="list" allowBlank="1" showInputMessage="1" sqref="N66:O70 AR66:AS70">
      <formula1>"　,反,ラ,異,繰,遅,距,入,去,　,不正,乱暴,つば,阻止(手),阻止(他),暴言,警告２"</formula1>
    </dataValidation>
    <dataValidation type="list" allowBlank="1" showInputMessage="1" sqref="D66:E70 AH66:AI70">
      <formula1>"　,警,退"</formula1>
    </dataValidation>
    <dataValidation type="list" allowBlank="1" showInputMessage="1" sqref="H72:L86">
      <formula1>$AZ$44:$BD$44</formula1>
    </dataValidation>
    <dataValidation type="list" allowBlank="1" showInputMessage="1" sqref="AG31">
      <formula1>"　,土,日,水"</formula1>
    </dataValidation>
    <dataValidation type="list" allowBlank="1" showInputMessage="1" sqref="W55:Z63">
      <formula1>"　,FW,MF,DF,GK"</formula1>
    </dataValidation>
    <dataValidation type="whole" allowBlank="1" showInputMessage="1" showErrorMessage="1" error="シュート数を入力してください" sqref="I43:I53 I55:I63 M55:M63 AM43:AM53 AQ43:AQ53 M43:M53 AM55:AM63 AQ55:AQ63">
      <formula1>1</formula1>
      <formula2>100</formula2>
    </dataValidation>
    <dataValidation type="list" allowBlank="1" showInputMessage="1" showErrorMessage="1" sqref="P4">
      <formula1>" ,*"</formula1>
    </dataValidation>
  </dataValidations>
  <printOptions horizontalCentered="1" verticalCentered="1"/>
  <pageMargins left="0.19685039370078741" right="0.19685039370078741" top="0.39370078740157483" bottom="0.39370078740157483" header="0" footer="0.19685039370078741"/>
  <pageSetup paperSize="9" scale="49" orientation="landscape"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sheetPr>
    <tabColor rgb="FFFF0000"/>
  </sheetPr>
  <dimension ref="A1:AS96"/>
  <sheetViews>
    <sheetView view="pageBreakPreview" zoomScale="85" zoomScaleNormal="85" zoomScaleSheetLayoutView="85" workbookViewId="0">
      <selection activeCell="A3" sqref="A3:AR3"/>
    </sheetView>
  </sheetViews>
  <sheetFormatPr defaultColWidth="9" defaultRowHeight="13.5"/>
  <cols>
    <col min="1" max="45" width="2.125" style="5" customWidth="1"/>
    <col min="46" max="16384" width="9" style="5"/>
  </cols>
  <sheetData>
    <row r="1" spans="1:45" ht="17.25">
      <c r="A1" s="594" t="str">
        <f>記録用紙入力!K22</f>
        <v>高円宮杯 JFA U-18サッカープリンスリーグ2019関西</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O1" s="496"/>
      <c r="AP1" s="496"/>
      <c r="AQ1" s="496"/>
      <c r="AR1" s="496"/>
      <c r="AS1" s="242"/>
    </row>
    <row r="2" spans="1:45" ht="7.5" customHeigh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2"/>
      <c r="AP2" s="242"/>
      <c r="AQ2" s="242"/>
      <c r="AR2" s="242"/>
      <c r="AS2" s="242"/>
    </row>
    <row r="3" spans="1:45" ht="17.25" customHeight="1">
      <c r="A3" s="816" t="s">
        <v>0</v>
      </c>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c r="AM3" s="757"/>
      <c r="AN3" s="757"/>
      <c r="AO3" s="757"/>
      <c r="AP3" s="757"/>
      <c r="AQ3" s="757"/>
      <c r="AR3" s="757"/>
      <c r="AS3" s="242"/>
    </row>
    <row r="4" spans="1:45" ht="7.5" customHeight="1" thickBo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4"/>
      <c r="AP4" s="244"/>
      <c r="AQ4" s="244"/>
      <c r="AR4" s="244"/>
      <c r="AS4" s="242"/>
    </row>
    <row r="5" spans="1:45" ht="14.25" customHeight="1">
      <c r="A5" s="245"/>
      <c r="I5" s="245"/>
      <c r="J5" s="245"/>
      <c r="K5" s="248"/>
      <c r="L5" s="248"/>
      <c r="M5" s="248"/>
      <c r="N5" s="246" t="s">
        <v>12</v>
      </c>
      <c r="O5" s="249" t="s">
        <v>13</v>
      </c>
      <c r="P5" s="825" t="str">
        <f>IF(記録用紙入力!R26="","",IF(記録用紙入力!$C$22="○",記録用紙入力!R26,""))</f>
        <v/>
      </c>
      <c r="Q5" s="826"/>
      <c r="R5" s="826"/>
      <c r="S5" s="826"/>
      <c r="T5" s="826"/>
      <c r="U5" s="826"/>
      <c r="V5" s="826"/>
      <c r="W5" s="827"/>
      <c r="X5" s="250" t="s">
        <v>2</v>
      </c>
      <c r="Y5" s="249" t="s">
        <v>4</v>
      </c>
      <c r="Z5" s="831" t="str">
        <f>IF(記録用紙入力!AB26="","",IF(記録用紙入力!$C$22="○",記録用紙入力!AB26,""))</f>
        <v/>
      </c>
      <c r="AA5" s="832"/>
      <c r="AB5" s="832"/>
      <c r="AC5" s="832"/>
      <c r="AD5" s="832"/>
      <c r="AE5" s="832"/>
      <c r="AF5" s="832"/>
      <c r="AG5" s="833"/>
      <c r="AH5" s="603" t="s">
        <v>224</v>
      </c>
      <c r="AI5" s="598"/>
      <c r="AJ5" s="832" t="str">
        <f>IF(記録用紙入力!AL26="","",IF(記録用紙入力!$C$22="○",記録用紙入力!AL26,""))</f>
        <v/>
      </c>
      <c r="AK5" s="832"/>
      <c r="AL5" s="832"/>
      <c r="AM5" s="832"/>
      <c r="AN5" s="832"/>
      <c r="AO5" s="832"/>
      <c r="AP5" s="832"/>
      <c r="AQ5" s="839"/>
      <c r="AR5" s="241"/>
      <c r="AS5" s="242"/>
    </row>
    <row r="6" spans="1:45" ht="14.25" customHeight="1" thickBot="1">
      <c r="A6" s="241"/>
      <c r="I6" s="245"/>
      <c r="J6" s="245"/>
      <c r="K6" s="248"/>
      <c r="L6" s="248"/>
      <c r="M6" s="248"/>
      <c r="N6" s="251" t="s">
        <v>14</v>
      </c>
      <c r="O6" s="253" t="s">
        <v>3</v>
      </c>
      <c r="P6" s="828"/>
      <c r="Q6" s="829"/>
      <c r="R6" s="829"/>
      <c r="S6" s="829"/>
      <c r="T6" s="829"/>
      <c r="U6" s="829"/>
      <c r="V6" s="829"/>
      <c r="W6" s="830"/>
      <c r="X6" s="254" t="s">
        <v>94</v>
      </c>
      <c r="Y6" s="252" t="s">
        <v>95</v>
      </c>
      <c r="Z6" s="834"/>
      <c r="AA6" s="835"/>
      <c r="AB6" s="835"/>
      <c r="AC6" s="835"/>
      <c r="AD6" s="835"/>
      <c r="AE6" s="835"/>
      <c r="AF6" s="835"/>
      <c r="AG6" s="836"/>
      <c r="AH6" s="837"/>
      <c r="AI6" s="838"/>
      <c r="AJ6" s="835" t="str">
        <f>IF(記録用紙入力!AL27="","",IF(記録用紙入力!$C$22="○",記録用紙入力!AL27,""))</f>
        <v/>
      </c>
      <c r="AK6" s="835"/>
      <c r="AL6" s="835"/>
      <c r="AM6" s="835"/>
      <c r="AN6" s="835"/>
      <c r="AO6" s="835"/>
      <c r="AP6" s="835"/>
      <c r="AQ6" s="840"/>
      <c r="AR6" s="241"/>
      <c r="AS6" s="242"/>
    </row>
    <row r="7" spans="1:45" ht="14.25" customHeight="1">
      <c r="A7" s="241"/>
      <c r="B7" s="246" t="s">
        <v>8</v>
      </c>
      <c r="C7" s="247" t="s">
        <v>9</v>
      </c>
      <c r="D7" s="817" t="str">
        <f>IF(記録用紙入力!F28="","",記録用紙入力!F28)</f>
        <v/>
      </c>
      <c r="E7" s="818"/>
      <c r="F7" s="819"/>
      <c r="G7" s="819"/>
      <c r="H7" s="820"/>
      <c r="I7" s="245"/>
      <c r="J7" s="245"/>
      <c r="K7" s="248"/>
      <c r="L7" s="248"/>
      <c r="M7" s="248"/>
      <c r="N7" s="596" t="s">
        <v>225</v>
      </c>
      <c r="O7" s="597"/>
      <c r="P7" s="597"/>
      <c r="Q7" s="597"/>
      <c r="R7" s="597"/>
      <c r="S7" s="597"/>
      <c r="T7" s="598"/>
      <c r="U7" s="831" t="str">
        <f>IF(記録用紙入力!W28="","",IF(記録用紙入力!$C$22="○",記録用紙入力!W28,""))</f>
        <v/>
      </c>
      <c r="V7" s="826"/>
      <c r="W7" s="826"/>
      <c r="X7" s="826"/>
      <c r="Y7" s="826"/>
      <c r="Z7" s="826"/>
      <c r="AA7" s="826"/>
      <c r="AB7" s="826"/>
      <c r="AC7" s="603" t="s">
        <v>225</v>
      </c>
      <c r="AD7" s="597"/>
      <c r="AE7" s="597"/>
      <c r="AF7" s="597"/>
      <c r="AG7" s="597"/>
      <c r="AH7" s="597"/>
      <c r="AI7" s="598"/>
      <c r="AJ7" s="831" t="str">
        <f>IF(記録用紙入力!AL28="","",IF(記録用紙入力!$C$22="○",記録用紙入力!AL28,""))</f>
        <v/>
      </c>
      <c r="AK7" s="826"/>
      <c r="AL7" s="826"/>
      <c r="AM7" s="826"/>
      <c r="AN7" s="826"/>
      <c r="AO7" s="826"/>
      <c r="AP7" s="826"/>
      <c r="AQ7" s="843"/>
      <c r="AR7" s="241"/>
      <c r="AS7" s="242"/>
    </row>
    <row r="8" spans="1:45" ht="14.25" customHeight="1" thickBot="1">
      <c r="A8" s="241"/>
      <c r="B8" s="251" t="s">
        <v>10</v>
      </c>
      <c r="C8" s="252" t="s">
        <v>11</v>
      </c>
      <c r="D8" s="821"/>
      <c r="E8" s="822"/>
      <c r="F8" s="823"/>
      <c r="G8" s="823"/>
      <c r="H8" s="824"/>
      <c r="I8" s="245"/>
      <c r="J8" s="245"/>
      <c r="K8" s="248"/>
      <c r="L8" s="248"/>
      <c r="M8" s="248"/>
      <c r="N8" s="842" t="str">
        <f>"("&amp;IF(C16="","左チーム名",C16)&amp;")"</f>
        <v>(左チーム名)</v>
      </c>
      <c r="O8" s="841"/>
      <c r="P8" s="841"/>
      <c r="Q8" s="841"/>
      <c r="R8" s="841"/>
      <c r="S8" s="841"/>
      <c r="T8" s="838"/>
      <c r="U8" s="828"/>
      <c r="V8" s="829"/>
      <c r="W8" s="829"/>
      <c r="X8" s="829"/>
      <c r="Y8" s="829"/>
      <c r="Z8" s="829"/>
      <c r="AA8" s="829"/>
      <c r="AB8" s="829"/>
      <c r="AC8" s="837" t="str">
        <f>"("&amp;IF(AB16="","右チーム名",AB16)&amp;")"</f>
        <v>(右チーム名)</v>
      </c>
      <c r="AD8" s="841"/>
      <c r="AE8" s="841"/>
      <c r="AF8" s="841"/>
      <c r="AG8" s="841"/>
      <c r="AH8" s="841"/>
      <c r="AI8" s="838"/>
      <c r="AJ8" s="828"/>
      <c r="AK8" s="829"/>
      <c r="AL8" s="829"/>
      <c r="AM8" s="829"/>
      <c r="AN8" s="829"/>
      <c r="AO8" s="829"/>
      <c r="AP8" s="829"/>
      <c r="AQ8" s="844"/>
      <c r="AR8" s="241"/>
      <c r="AS8" s="242"/>
    </row>
    <row r="9" spans="1:45" ht="13.5" customHeight="1">
      <c r="A9" s="241"/>
      <c r="B9" s="596" t="s">
        <v>1</v>
      </c>
      <c r="C9" s="805"/>
      <c r="D9" s="633" t="str">
        <f>記録用紙入力!F30</f>
        <v>高円宮杯 JFA U-18サッカー
プリンスリーグ2019関西</v>
      </c>
      <c r="E9" s="634"/>
      <c r="F9" s="634"/>
      <c r="G9" s="634"/>
      <c r="H9" s="634"/>
      <c r="I9" s="634"/>
      <c r="J9" s="634"/>
      <c r="K9" s="634"/>
      <c r="L9" s="634"/>
      <c r="M9" s="634"/>
      <c r="N9" s="634"/>
      <c r="O9" s="634"/>
      <c r="P9" s="634"/>
      <c r="Q9" s="634"/>
      <c r="R9" s="634"/>
      <c r="S9" s="635"/>
      <c r="T9" s="603" t="s">
        <v>91</v>
      </c>
      <c r="U9" s="597"/>
      <c r="V9" s="598"/>
      <c r="W9" s="250"/>
      <c r="X9" s="247"/>
      <c r="Y9" s="247"/>
      <c r="Z9" s="247"/>
      <c r="AA9" s="247"/>
      <c r="AB9" s="247"/>
      <c r="AC9" s="247"/>
      <c r="AD9" s="255"/>
      <c r="AE9" s="255"/>
      <c r="AF9" s="255"/>
      <c r="AG9" s="255"/>
      <c r="AH9" s="811" t="s">
        <v>7</v>
      </c>
      <c r="AI9" s="250"/>
      <c r="AJ9" s="247"/>
      <c r="AK9" s="256">
        <v>90</v>
      </c>
      <c r="AL9" s="247" t="s">
        <v>21</v>
      </c>
      <c r="AM9" s="250" t="s">
        <v>22</v>
      </c>
      <c r="AN9" s="250"/>
      <c r="AO9" s="247"/>
      <c r="AP9" s="247"/>
      <c r="AQ9" s="257"/>
      <c r="AR9" s="241"/>
      <c r="AS9" s="242"/>
    </row>
    <row r="10" spans="1:45" ht="13.5" customHeight="1">
      <c r="A10" s="241"/>
      <c r="B10" s="756" t="s">
        <v>2</v>
      </c>
      <c r="C10" s="788"/>
      <c r="D10" s="636"/>
      <c r="E10" s="637"/>
      <c r="F10" s="637"/>
      <c r="G10" s="637"/>
      <c r="H10" s="637"/>
      <c r="I10" s="637"/>
      <c r="J10" s="637"/>
      <c r="K10" s="637"/>
      <c r="L10" s="637"/>
      <c r="M10" s="637"/>
      <c r="N10" s="637"/>
      <c r="O10" s="637"/>
      <c r="P10" s="637"/>
      <c r="Q10" s="637"/>
      <c r="R10" s="637"/>
      <c r="S10" s="638"/>
      <c r="T10" s="761"/>
      <c r="U10" s="788"/>
      <c r="V10" s="803"/>
      <c r="W10" s="761" t="str">
        <f>記録用紙入力!Y31</f>
        <v>2019年</v>
      </c>
      <c r="X10" s="788"/>
      <c r="Y10" s="788"/>
      <c r="Z10" s="300" t="str">
        <f>IF(記録用紙入力!AB31="","",記録用紙入力!AB31)</f>
        <v/>
      </c>
      <c r="AA10" s="245" t="s">
        <v>26</v>
      </c>
      <c r="AB10" s="300" t="str">
        <f>IF(記録用紙入力!AD31="","",記録用紙入力!AD31)</f>
        <v/>
      </c>
      <c r="AC10" s="245" t="s">
        <v>27</v>
      </c>
      <c r="AD10" s="245" t="s">
        <v>76</v>
      </c>
      <c r="AE10" s="300" t="str">
        <f>IF(記録用紙入力!AG31="","",記録用紙入力!AG31)</f>
        <v/>
      </c>
      <c r="AF10" s="245" t="s">
        <v>77</v>
      </c>
      <c r="AG10" s="245"/>
      <c r="AH10" s="812"/>
      <c r="AI10" s="258"/>
      <c r="AJ10" s="245"/>
      <c r="AK10" s="245"/>
      <c r="AL10" s="245"/>
      <c r="AM10" s="258"/>
      <c r="AN10" s="258" t="s">
        <v>24</v>
      </c>
      <c r="AO10" s="814" t="str">
        <f>IF(記録用紙入力!AQ31="","",記録用紙入力!AQ31)</f>
        <v/>
      </c>
      <c r="AP10" s="814"/>
      <c r="AQ10" s="259" t="s">
        <v>25</v>
      </c>
      <c r="AR10" s="241"/>
      <c r="AS10" s="242"/>
    </row>
    <row r="11" spans="1:45" ht="13.5" customHeight="1">
      <c r="A11" s="241"/>
      <c r="B11" s="804" t="s">
        <v>3</v>
      </c>
      <c r="C11" s="789"/>
      <c r="D11" s="639"/>
      <c r="E11" s="640"/>
      <c r="F11" s="640"/>
      <c r="G11" s="640"/>
      <c r="H11" s="640"/>
      <c r="I11" s="640"/>
      <c r="J11" s="640"/>
      <c r="K11" s="640"/>
      <c r="L11" s="640"/>
      <c r="M11" s="640"/>
      <c r="N11" s="640"/>
      <c r="O11" s="640"/>
      <c r="P11" s="640"/>
      <c r="Q11" s="640"/>
      <c r="R11" s="640"/>
      <c r="S11" s="641"/>
      <c r="T11" s="258" t="s">
        <v>5</v>
      </c>
      <c r="U11" s="263" t="str">
        <f>IF(記録用紙入力!W32="","",記録用紙入力!W32)</f>
        <v/>
      </c>
      <c r="V11" s="245" t="s">
        <v>6</v>
      </c>
      <c r="W11" s="260"/>
      <c r="X11" s="261"/>
      <c r="Y11" s="815" t="str">
        <f>IF(記録用紙入力!AA32="","",記録用紙入力!AA32)</f>
        <v/>
      </c>
      <c r="Z11" s="815"/>
      <c r="AA11" s="261" t="s">
        <v>78</v>
      </c>
      <c r="AB11" s="810" t="str">
        <f>IF(記録用紙入力!AD32="","",記録用紙入力!AD32)</f>
        <v/>
      </c>
      <c r="AC11" s="810"/>
      <c r="AD11" s="789" t="s">
        <v>79</v>
      </c>
      <c r="AE11" s="789"/>
      <c r="AF11" s="789"/>
      <c r="AG11" s="262"/>
      <c r="AH11" s="813"/>
      <c r="AI11" s="260" t="s">
        <v>19</v>
      </c>
      <c r="AJ11" s="261" t="s">
        <v>20</v>
      </c>
      <c r="AK11" s="263"/>
      <c r="AL11" s="261" t="s">
        <v>21</v>
      </c>
      <c r="AM11" s="260" t="s">
        <v>23</v>
      </c>
      <c r="AN11" s="260"/>
      <c r="AO11" s="261"/>
      <c r="AP11" s="261"/>
      <c r="AQ11" s="264"/>
      <c r="AR11" s="241"/>
      <c r="AS11" s="242"/>
    </row>
    <row r="12" spans="1:45" ht="13.5" customHeight="1">
      <c r="A12" s="241"/>
      <c r="B12" s="756" t="s">
        <v>2</v>
      </c>
      <c r="C12" s="757"/>
      <c r="D12" s="258"/>
      <c r="E12" s="245"/>
      <c r="F12" s="245"/>
      <c r="G12" s="245"/>
      <c r="H12" s="245"/>
      <c r="I12" s="245"/>
      <c r="J12" s="245"/>
      <c r="K12" s="245"/>
      <c r="L12" s="245"/>
      <c r="M12" s="245"/>
      <c r="N12" s="245"/>
      <c r="O12" s="245"/>
      <c r="P12" s="245"/>
      <c r="Q12" s="245"/>
      <c r="R12" s="265" t="s">
        <v>28</v>
      </c>
      <c r="S12" s="266" t="s">
        <v>30</v>
      </c>
      <c r="T12" s="267"/>
      <c r="U12" s="268" t="s">
        <v>34</v>
      </c>
      <c r="V12" s="269" t="s">
        <v>37</v>
      </c>
      <c r="W12" s="776" t="s">
        <v>39</v>
      </c>
      <c r="X12" s="776"/>
      <c r="Y12" s="258" t="s">
        <v>13</v>
      </c>
      <c r="Z12" s="761" t="s">
        <v>43</v>
      </c>
      <c r="AA12" s="788"/>
      <c r="AB12" s="245"/>
      <c r="AC12" s="245"/>
      <c r="AD12" s="245"/>
      <c r="AE12" s="245"/>
      <c r="AF12" s="761" t="s">
        <v>44</v>
      </c>
      <c r="AG12" s="788"/>
      <c r="AH12" s="245"/>
      <c r="AI12" s="245"/>
      <c r="AJ12" s="245"/>
      <c r="AK12" s="248"/>
      <c r="AL12" s="768" t="s">
        <v>45</v>
      </c>
      <c r="AM12" s="767"/>
      <c r="AN12" s="767"/>
      <c r="AO12" s="767"/>
      <c r="AP12" s="767"/>
      <c r="AQ12" s="259"/>
      <c r="AR12" s="241"/>
      <c r="AS12" s="242"/>
    </row>
    <row r="13" spans="1:45">
      <c r="A13" s="241"/>
      <c r="B13" s="270"/>
      <c r="C13" s="248"/>
      <c r="D13" s="258"/>
      <c r="E13" s="806" t="str">
        <f>IF(記録用紙入力!G34="","",記録用紙入力!G34)</f>
        <v/>
      </c>
      <c r="F13" s="806"/>
      <c r="G13" s="806" t="str">
        <f>IF(E3="","",VLOOKUP(E3,#REF!,2,1))</f>
        <v/>
      </c>
      <c r="H13" s="806"/>
      <c r="I13" s="806" t="str">
        <f>IF(G3="","",VLOOKUP(G3,#REF!,2,1))</f>
        <v/>
      </c>
      <c r="J13" s="806"/>
      <c r="K13" s="806" t="str">
        <f>IF(I3="","",VLOOKUP(I3,#REF!,2,1))</f>
        <v/>
      </c>
      <c r="L13" s="806"/>
      <c r="M13" s="806" t="str">
        <f>IF(K3="","",VLOOKUP(K3,#REF!,2,1))</f>
        <v/>
      </c>
      <c r="N13" s="806"/>
      <c r="O13" s="806" t="str">
        <f>IF(M3="","",VLOOKUP(M3,#REF!,2,1))</f>
        <v/>
      </c>
      <c r="P13" s="806"/>
      <c r="Q13" s="245"/>
      <c r="R13" s="258"/>
      <c r="S13" s="271" t="s">
        <v>31</v>
      </c>
      <c r="T13" s="272" t="s">
        <v>33</v>
      </c>
      <c r="U13" s="268" t="s">
        <v>35</v>
      </c>
      <c r="V13" s="273"/>
      <c r="W13" s="808" t="s">
        <v>40</v>
      </c>
      <c r="X13" s="809"/>
      <c r="Y13" s="258"/>
      <c r="Z13" s="761" t="str">
        <f>IF(記録用紙入力!AB34="","",記録用紙入力!AB34)</f>
        <v/>
      </c>
      <c r="AA13" s="757"/>
      <c r="AB13" s="757"/>
      <c r="AC13" s="757"/>
      <c r="AD13" s="757"/>
      <c r="AE13" s="245" t="s">
        <v>73</v>
      </c>
      <c r="AF13" s="761" t="str">
        <f>IF(記録用紙入力!AH34="","",記録用紙入力!AH34)</f>
        <v/>
      </c>
      <c r="AG13" s="757"/>
      <c r="AH13" s="757"/>
      <c r="AI13" s="757"/>
      <c r="AJ13" s="757"/>
      <c r="AK13" s="245" t="s">
        <v>73</v>
      </c>
      <c r="AL13" s="761" t="str">
        <f>IF(記録用紙入力!AN34="","",記録用紙入力!AN34)</f>
        <v/>
      </c>
      <c r="AM13" s="757"/>
      <c r="AN13" s="757"/>
      <c r="AO13" s="757"/>
      <c r="AP13" s="757"/>
      <c r="AQ13" s="259" t="s">
        <v>73</v>
      </c>
      <c r="AR13" s="241"/>
      <c r="AS13" s="242"/>
    </row>
    <row r="14" spans="1:45">
      <c r="A14" s="241"/>
      <c r="B14" s="804" t="s">
        <v>4</v>
      </c>
      <c r="C14" s="807"/>
      <c r="D14" s="260"/>
      <c r="E14" s="261"/>
      <c r="F14" s="245"/>
      <c r="G14" s="261"/>
      <c r="H14" s="261"/>
      <c r="I14" s="261"/>
      <c r="J14" s="261"/>
      <c r="K14" s="261"/>
      <c r="L14" s="261"/>
      <c r="M14" s="261"/>
      <c r="N14" s="261"/>
      <c r="O14" s="261"/>
      <c r="P14" s="261"/>
      <c r="Q14" s="261"/>
      <c r="R14" s="260" t="s">
        <v>29</v>
      </c>
      <c r="S14" s="274" t="s">
        <v>32</v>
      </c>
      <c r="T14" s="272"/>
      <c r="U14" s="275" t="s">
        <v>36</v>
      </c>
      <c r="V14" s="273" t="s">
        <v>38</v>
      </c>
      <c r="W14" s="776" t="s">
        <v>41</v>
      </c>
      <c r="X14" s="776"/>
      <c r="Y14" s="258" t="s">
        <v>42</v>
      </c>
      <c r="Z14" s="260"/>
      <c r="AA14" s="261"/>
      <c r="AB14" s="261"/>
      <c r="AC14" s="261"/>
      <c r="AD14" s="261"/>
      <c r="AE14" s="261"/>
      <c r="AF14" s="761" t="str">
        <f>IF(記録用紙入力!AH35="","",記録用紙入力!AH35)</f>
        <v/>
      </c>
      <c r="AG14" s="757"/>
      <c r="AH14" s="757"/>
      <c r="AI14" s="757"/>
      <c r="AJ14" s="757"/>
      <c r="AK14" s="261" t="s">
        <v>73</v>
      </c>
      <c r="AL14" s="260"/>
      <c r="AM14" s="261"/>
      <c r="AN14" s="261"/>
      <c r="AO14" s="261"/>
      <c r="AP14" s="261"/>
      <c r="AQ14" s="264"/>
      <c r="AR14" s="241"/>
      <c r="AS14" s="242"/>
    </row>
    <row r="15" spans="1:45" ht="13.5" customHeight="1">
      <c r="A15" s="241"/>
      <c r="B15" s="766" t="s">
        <v>48</v>
      </c>
      <c r="C15" s="767"/>
      <c r="D15" s="767"/>
      <c r="E15" s="767"/>
      <c r="F15" s="791" t="str">
        <f>IF(D7="","",VLOOKUP(D7,#REF!,2,0))</f>
        <v/>
      </c>
      <c r="G15" s="791"/>
      <c r="H15" s="276"/>
      <c r="I15" s="276"/>
      <c r="J15" s="276"/>
      <c r="K15" s="276"/>
      <c r="L15" s="276"/>
      <c r="M15" s="276"/>
      <c r="N15" s="276"/>
      <c r="O15" s="782" t="s">
        <v>93</v>
      </c>
      <c r="P15" s="782"/>
      <c r="Q15" s="782"/>
      <c r="R15" s="277"/>
      <c r="S15" s="793" t="str">
        <f>IF(記録用紙入力!U36="","",記録用紙入力!U36)</f>
        <v/>
      </c>
      <c r="T15" s="794"/>
      <c r="U15" s="786" t="str">
        <f>IF(記録用紙入力!W36="","",記録用紙入力!W36)</f>
        <v/>
      </c>
      <c r="V15" s="768" t="s">
        <v>46</v>
      </c>
      <c r="W15" s="772"/>
      <c r="X15" s="786" t="str">
        <f>IF(記録用紙入力!Z36="","",記録用紙入力!Z36)</f>
        <v/>
      </c>
      <c r="Y15" s="793" t="str">
        <f>IF(記録用紙入力!AA36="","",記録用紙入力!AA36)</f>
        <v/>
      </c>
      <c r="Z15" s="794"/>
      <c r="AA15" s="771" t="s">
        <v>48</v>
      </c>
      <c r="AB15" s="767"/>
      <c r="AC15" s="767"/>
      <c r="AD15" s="767"/>
      <c r="AE15" s="781" t="str">
        <f>IF(D7="","",VLOOKUP(D7,#REF!,5,0))</f>
        <v/>
      </c>
      <c r="AF15" s="781"/>
      <c r="AG15" s="276"/>
      <c r="AH15" s="276"/>
      <c r="AI15" s="276"/>
      <c r="AJ15" s="276"/>
      <c r="AK15" s="276"/>
      <c r="AL15" s="276"/>
      <c r="AM15" s="276"/>
      <c r="AN15" s="782" t="s">
        <v>251</v>
      </c>
      <c r="AO15" s="782"/>
      <c r="AP15" s="782"/>
      <c r="AQ15" s="278"/>
      <c r="AR15" s="241"/>
      <c r="AS15" s="242"/>
    </row>
    <row r="16" spans="1:45" ht="14.25" customHeight="1">
      <c r="A16" s="241"/>
      <c r="B16" s="279"/>
      <c r="C16" s="783" t="str">
        <f>IF(記録用紙入力!E37="","",記録用紙入力!E37)</f>
        <v/>
      </c>
      <c r="D16" s="784"/>
      <c r="E16" s="784"/>
      <c r="F16" s="784"/>
      <c r="G16" s="784"/>
      <c r="H16" s="784"/>
      <c r="I16" s="784"/>
      <c r="J16" s="784"/>
      <c r="K16" s="784"/>
      <c r="L16" s="784"/>
      <c r="M16" s="784"/>
      <c r="N16" s="784"/>
      <c r="O16" s="784"/>
      <c r="P16" s="784"/>
      <c r="Q16" s="784"/>
      <c r="R16" s="280"/>
      <c r="S16" s="802"/>
      <c r="T16" s="796"/>
      <c r="U16" s="792"/>
      <c r="V16" s="778"/>
      <c r="W16" s="780"/>
      <c r="X16" s="792"/>
      <c r="Y16" s="795"/>
      <c r="Z16" s="796"/>
      <c r="AA16" s="785"/>
      <c r="AB16" s="783" t="str">
        <f>IF(記録用紙入力!AD37="","",記録用紙入力!AD37)</f>
        <v/>
      </c>
      <c r="AC16" s="784"/>
      <c r="AD16" s="784"/>
      <c r="AE16" s="784"/>
      <c r="AF16" s="784"/>
      <c r="AG16" s="784"/>
      <c r="AH16" s="784"/>
      <c r="AI16" s="784"/>
      <c r="AJ16" s="784"/>
      <c r="AK16" s="784"/>
      <c r="AL16" s="784"/>
      <c r="AM16" s="784"/>
      <c r="AN16" s="784"/>
      <c r="AO16" s="784"/>
      <c r="AP16" s="784"/>
      <c r="AQ16" s="259"/>
      <c r="AR16" s="241"/>
      <c r="AS16" s="242"/>
    </row>
    <row r="17" spans="1:45" ht="14.25" customHeight="1">
      <c r="A17" s="241"/>
      <c r="B17" s="279"/>
      <c r="C17" s="784"/>
      <c r="D17" s="784"/>
      <c r="E17" s="784"/>
      <c r="F17" s="784"/>
      <c r="G17" s="784"/>
      <c r="H17" s="784"/>
      <c r="I17" s="784"/>
      <c r="J17" s="784"/>
      <c r="K17" s="784"/>
      <c r="L17" s="784"/>
      <c r="M17" s="784"/>
      <c r="N17" s="784"/>
      <c r="O17" s="784"/>
      <c r="P17" s="784"/>
      <c r="Q17" s="784"/>
      <c r="R17" s="248"/>
      <c r="S17" s="797"/>
      <c r="T17" s="798"/>
      <c r="U17" s="786" t="str">
        <f>IF(記録用紙入力!W38="","",記録用紙入力!W38)</f>
        <v/>
      </c>
      <c r="V17" s="788" t="s">
        <v>47</v>
      </c>
      <c r="W17" s="788"/>
      <c r="X17" s="786" t="str">
        <f>IF(記録用紙入力!Z38="","",記録用紙入力!Z38)</f>
        <v/>
      </c>
      <c r="Y17" s="797"/>
      <c r="Z17" s="798"/>
      <c r="AA17" s="785"/>
      <c r="AB17" s="784"/>
      <c r="AC17" s="784"/>
      <c r="AD17" s="784"/>
      <c r="AE17" s="784"/>
      <c r="AF17" s="784"/>
      <c r="AG17" s="784"/>
      <c r="AH17" s="784"/>
      <c r="AI17" s="784"/>
      <c r="AJ17" s="784"/>
      <c r="AK17" s="784"/>
      <c r="AL17" s="784"/>
      <c r="AM17" s="784"/>
      <c r="AN17" s="784"/>
      <c r="AO17" s="784"/>
      <c r="AP17" s="784"/>
      <c r="AQ17" s="259"/>
      <c r="AR17" s="241"/>
      <c r="AS17" s="242"/>
    </row>
    <row r="18" spans="1:45" ht="14.25" customHeight="1">
      <c r="A18" s="241"/>
      <c r="B18" s="281"/>
      <c r="C18" s="282"/>
      <c r="D18" s="282"/>
      <c r="E18" s="282"/>
      <c r="F18" s="282"/>
      <c r="G18" s="282"/>
      <c r="H18" s="282"/>
      <c r="I18" s="282"/>
      <c r="J18" s="282"/>
      <c r="K18" s="282"/>
      <c r="L18" s="282"/>
      <c r="M18" s="282"/>
      <c r="N18" s="282"/>
      <c r="O18" s="282"/>
      <c r="P18" s="282"/>
      <c r="Q18" s="282"/>
      <c r="R18" s="282"/>
      <c r="S18" s="799"/>
      <c r="T18" s="800"/>
      <c r="U18" s="787"/>
      <c r="V18" s="789"/>
      <c r="W18" s="789"/>
      <c r="X18" s="787"/>
      <c r="Y18" s="799"/>
      <c r="Z18" s="800"/>
      <c r="AA18" s="282"/>
      <c r="AB18" s="282"/>
      <c r="AC18" s="282"/>
      <c r="AD18" s="282"/>
      <c r="AE18" s="282"/>
      <c r="AF18" s="282"/>
      <c r="AG18" s="282"/>
      <c r="AH18" s="282"/>
      <c r="AI18" s="282"/>
      <c r="AJ18" s="282"/>
      <c r="AK18" s="282"/>
      <c r="AL18" s="282"/>
      <c r="AM18" s="282"/>
      <c r="AN18" s="282"/>
      <c r="AO18" s="282"/>
      <c r="AP18" s="282"/>
      <c r="AQ18" s="264"/>
      <c r="AR18" s="241"/>
      <c r="AS18" s="242"/>
    </row>
    <row r="19" spans="1:45">
      <c r="A19" s="241"/>
      <c r="B19" s="754" t="s">
        <v>53</v>
      </c>
      <c r="C19" s="743"/>
      <c r="D19" s="743"/>
      <c r="E19" s="743"/>
      <c r="F19" s="743"/>
      <c r="G19" s="743"/>
      <c r="H19" s="743"/>
      <c r="I19" s="743"/>
      <c r="J19" s="743"/>
      <c r="K19" s="744"/>
      <c r="L19" s="283"/>
      <c r="M19" s="284"/>
      <c r="N19" s="276"/>
      <c r="O19" s="276"/>
      <c r="P19" s="276"/>
      <c r="Q19" s="276"/>
      <c r="R19" s="276"/>
      <c r="S19" s="267"/>
      <c r="T19" s="273" t="s">
        <v>50</v>
      </c>
      <c r="U19" s="245"/>
      <c r="V19" s="245"/>
      <c r="W19" s="245"/>
      <c r="X19" s="245"/>
      <c r="Y19" s="273" t="s">
        <v>50</v>
      </c>
      <c r="Z19" s="265"/>
      <c r="AA19" s="276"/>
      <c r="AB19" s="276"/>
      <c r="AC19" s="276"/>
      <c r="AD19" s="276"/>
      <c r="AE19" s="276"/>
      <c r="AF19" s="276"/>
      <c r="AG19" s="285"/>
      <c r="AH19" s="747" t="s">
        <v>98</v>
      </c>
      <c r="AI19" s="747"/>
      <c r="AJ19" s="747"/>
      <c r="AK19" s="747"/>
      <c r="AL19" s="747"/>
      <c r="AM19" s="747"/>
      <c r="AN19" s="747"/>
      <c r="AO19" s="747"/>
      <c r="AP19" s="747"/>
      <c r="AQ19" s="801"/>
      <c r="AR19" s="241"/>
      <c r="AS19" s="242"/>
    </row>
    <row r="20" spans="1:45">
      <c r="A20" s="241"/>
      <c r="B20" s="286" t="s">
        <v>51</v>
      </c>
      <c r="C20" s="245" t="s">
        <v>80</v>
      </c>
      <c r="D20" s="768" t="s">
        <v>75</v>
      </c>
      <c r="E20" s="767"/>
      <c r="F20" s="767"/>
      <c r="G20" s="777"/>
      <c r="H20" s="768" t="s">
        <v>97</v>
      </c>
      <c r="I20" s="767"/>
      <c r="J20" s="767"/>
      <c r="K20" s="777"/>
      <c r="L20" s="761" t="s">
        <v>52</v>
      </c>
      <c r="M20" s="757"/>
      <c r="N20" s="757"/>
      <c r="O20" s="757"/>
      <c r="P20" s="757"/>
      <c r="Q20" s="757"/>
      <c r="R20" s="757"/>
      <c r="S20" s="790"/>
      <c r="T20" s="273" t="s">
        <v>10</v>
      </c>
      <c r="U20" s="245"/>
      <c r="V20" s="788" t="s">
        <v>49</v>
      </c>
      <c r="W20" s="788"/>
      <c r="X20" s="245"/>
      <c r="Y20" s="273" t="s">
        <v>10</v>
      </c>
      <c r="Z20" s="761" t="s">
        <v>52</v>
      </c>
      <c r="AA20" s="757"/>
      <c r="AB20" s="757"/>
      <c r="AC20" s="757"/>
      <c r="AD20" s="757"/>
      <c r="AE20" s="757"/>
      <c r="AF20" s="757"/>
      <c r="AG20" s="757"/>
      <c r="AH20" s="768" t="s">
        <v>97</v>
      </c>
      <c r="AI20" s="767"/>
      <c r="AJ20" s="767"/>
      <c r="AK20" s="777"/>
      <c r="AL20" s="768" t="s">
        <v>75</v>
      </c>
      <c r="AM20" s="767"/>
      <c r="AN20" s="767"/>
      <c r="AO20" s="777"/>
      <c r="AP20" s="245" t="s">
        <v>51</v>
      </c>
      <c r="AQ20" s="259" t="s">
        <v>80</v>
      </c>
      <c r="AR20" s="241"/>
      <c r="AS20" s="242"/>
    </row>
    <row r="21" spans="1:45">
      <c r="A21" s="241"/>
      <c r="B21" s="281" t="s">
        <v>17</v>
      </c>
      <c r="C21" s="261" t="s">
        <v>18</v>
      </c>
      <c r="D21" s="778"/>
      <c r="E21" s="779"/>
      <c r="F21" s="779"/>
      <c r="G21" s="780"/>
      <c r="H21" s="778"/>
      <c r="I21" s="779"/>
      <c r="J21" s="779"/>
      <c r="K21" s="780"/>
      <c r="L21" s="287"/>
      <c r="M21" s="288"/>
      <c r="N21" s="261"/>
      <c r="O21" s="261"/>
      <c r="P21" s="261"/>
      <c r="Q21" s="261"/>
      <c r="R21" s="261"/>
      <c r="S21" s="289"/>
      <c r="T21" s="290" t="s">
        <v>11</v>
      </c>
      <c r="U21" s="261"/>
      <c r="V21" s="261"/>
      <c r="W21" s="261"/>
      <c r="X21" s="261"/>
      <c r="Y21" s="290" t="s">
        <v>11</v>
      </c>
      <c r="Z21" s="260"/>
      <c r="AA21" s="261"/>
      <c r="AB21" s="261"/>
      <c r="AC21" s="261"/>
      <c r="AD21" s="261"/>
      <c r="AE21" s="261"/>
      <c r="AF21" s="288"/>
      <c r="AG21" s="288"/>
      <c r="AH21" s="778"/>
      <c r="AI21" s="779"/>
      <c r="AJ21" s="779"/>
      <c r="AK21" s="780"/>
      <c r="AL21" s="778"/>
      <c r="AM21" s="779"/>
      <c r="AN21" s="779"/>
      <c r="AO21" s="780"/>
      <c r="AP21" s="261" t="s">
        <v>17</v>
      </c>
      <c r="AQ21" s="264" t="s">
        <v>18</v>
      </c>
      <c r="AR21" s="241"/>
      <c r="AS21" s="242"/>
    </row>
    <row r="22" spans="1:45" ht="15" customHeight="1">
      <c r="A22" s="241"/>
      <c r="B22" s="301" t="str">
        <f>IF(記録用紙入力!D43="","",記録用紙入力!D43)</f>
        <v/>
      </c>
      <c r="C22" s="245" t="s">
        <v>21</v>
      </c>
      <c r="D22" s="740" t="str">
        <f>IF(記録用紙入力!F43="","",記録用紙入力!F43)</f>
        <v/>
      </c>
      <c r="E22" s="764"/>
      <c r="F22" s="764"/>
      <c r="G22" s="302" t="str">
        <f>IF(記録用紙入力!I43="","",記録用紙入力!I43)</f>
        <v/>
      </c>
      <c r="H22" s="740" t="str">
        <f>IF(記録用紙入力!J43="","",記録用紙入力!J43)</f>
        <v/>
      </c>
      <c r="I22" s="773"/>
      <c r="J22" s="773"/>
      <c r="K22" s="302" t="str">
        <f>IF(記録用紙入力!M43="","",記録用紙入力!M43)</f>
        <v/>
      </c>
      <c r="L22" s="740" t="str">
        <f>IF(記録用紙入力!N43="","",記録用紙入力!N43)</f>
        <v/>
      </c>
      <c r="M22" s="764"/>
      <c r="N22" s="764"/>
      <c r="O22" s="764"/>
      <c r="P22" s="764"/>
      <c r="Q22" s="764"/>
      <c r="R22" s="764"/>
      <c r="S22" s="764"/>
      <c r="T22" s="303" t="str">
        <f>IF(記録用紙入力!V43="","",記録用紙入力!V43)</f>
        <v/>
      </c>
      <c r="U22" s="291"/>
      <c r="V22" s="747" t="s">
        <v>81</v>
      </c>
      <c r="W22" s="747"/>
      <c r="X22" s="292"/>
      <c r="Y22" s="304" t="str">
        <f>IF(記録用紙入力!AA43="","",記録用紙入力!AA43)</f>
        <v/>
      </c>
      <c r="Z22" s="740" t="str">
        <f>IF(記録用紙入力!AB43="","",記録用紙入力!AB43)</f>
        <v/>
      </c>
      <c r="AA22" s="764"/>
      <c r="AB22" s="764"/>
      <c r="AC22" s="764"/>
      <c r="AD22" s="764"/>
      <c r="AE22" s="764"/>
      <c r="AF22" s="764"/>
      <c r="AG22" s="764"/>
      <c r="AH22" s="740" t="str">
        <f>IF(記録用紙入力!AJ43="","",記録用紙入力!AJ43)</f>
        <v/>
      </c>
      <c r="AI22" s="764"/>
      <c r="AJ22" s="764"/>
      <c r="AK22" s="302" t="str">
        <f>IF(記録用紙入力!AM43="","",記録用紙入力!AM43)</f>
        <v/>
      </c>
      <c r="AL22" s="740" t="str">
        <f>IF(記録用紙入力!AN43="","",記録用紙入力!AN43)</f>
        <v/>
      </c>
      <c r="AM22" s="773"/>
      <c r="AN22" s="773"/>
      <c r="AO22" s="302" t="str">
        <f>IF(記録用紙入力!AQ43="","",記録用紙入力!AQ43)</f>
        <v/>
      </c>
      <c r="AP22" s="305" t="str">
        <f>IF(記録用紙入力!AR43="","",記録用紙入力!AR43)</f>
        <v/>
      </c>
      <c r="AQ22" s="259" t="s">
        <v>21</v>
      </c>
      <c r="AR22" s="241"/>
      <c r="AS22" s="242"/>
    </row>
    <row r="23" spans="1:45" ht="15" customHeight="1">
      <c r="A23" s="241"/>
      <c r="B23" s="306" t="str">
        <f>IF(記録用紙入力!D44="","",記録用紙入力!D44)</f>
        <v/>
      </c>
      <c r="C23" s="293" t="s">
        <v>21</v>
      </c>
      <c r="D23" s="740" t="str">
        <f>IF(記録用紙入力!F44="","",記録用紙入力!F44)</f>
        <v/>
      </c>
      <c r="E23" s="764"/>
      <c r="F23" s="764"/>
      <c r="G23" s="307" t="str">
        <f>IF(記録用紙入力!I44="","",記録用紙入力!I44)</f>
        <v/>
      </c>
      <c r="H23" s="740" t="str">
        <f>IF(記録用紙入力!J44="","",記録用紙入力!J44)</f>
        <v/>
      </c>
      <c r="I23" s="773"/>
      <c r="J23" s="773"/>
      <c r="K23" s="302" t="str">
        <f>IF(記録用紙入力!M44="","",記録用紙入力!M44)</f>
        <v/>
      </c>
      <c r="L23" s="740" t="str">
        <f>IF(記録用紙入力!N44="","",記録用紙入力!N44)</f>
        <v/>
      </c>
      <c r="M23" s="764"/>
      <c r="N23" s="764"/>
      <c r="O23" s="764"/>
      <c r="P23" s="764"/>
      <c r="Q23" s="764"/>
      <c r="R23" s="764"/>
      <c r="S23" s="764"/>
      <c r="T23" s="304" t="str">
        <f>IF(記録用紙入力!V44="","",記録用紙入力!V44)</f>
        <v/>
      </c>
      <c r="U23" s="326"/>
      <c r="V23" s="327"/>
      <c r="W23" s="327"/>
      <c r="X23" s="328"/>
      <c r="Y23" s="304" t="str">
        <f>IF(記録用紙入力!AA44="","",記録用紙入力!AA44)</f>
        <v/>
      </c>
      <c r="Z23" s="740" t="str">
        <f>IF(記録用紙入力!AB44="","",記録用紙入力!AB44)</f>
        <v/>
      </c>
      <c r="AA23" s="764"/>
      <c r="AB23" s="764"/>
      <c r="AC23" s="764"/>
      <c r="AD23" s="764"/>
      <c r="AE23" s="764"/>
      <c r="AF23" s="764"/>
      <c r="AG23" s="764"/>
      <c r="AH23" s="740" t="str">
        <f>IF(記録用紙入力!AJ44="","",記録用紙入力!AJ44)</f>
        <v/>
      </c>
      <c r="AI23" s="764"/>
      <c r="AJ23" s="764"/>
      <c r="AK23" s="307" t="str">
        <f>IF(記録用紙入力!AM44="","",記録用紙入力!AM44)</f>
        <v/>
      </c>
      <c r="AL23" s="740" t="str">
        <f>IF(記録用紙入力!AN44="","",記録用紙入力!AN44)</f>
        <v/>
      </c>
      <c r="AM23" s="773"/>
      <c r="AN23" s="773"/>
      <c r="AO23" s="307" t="str">
        <f>IF(記録用紙入力!AQ44="","",記録用紙入力!AQ44)</f>
        <v/>
      </c>
      <c r="AP23" s="308" t="str">
        <f>IF(記録用紙入力!AR44="","",記録用紙入力!AR44)</f>
        <v/>
      </c>
      <c r="AQ23" s="294" t="s">
        <v>21</v>
      </c>
      <c r="AR23" s="241"/>
      <c r="AS23" s="242"/>
    </row>
    <row r="24" spans="1:45" ht="15" customHeight="1">
      <c r="A24" s="241"/>
      <c r="B24" s="301" t="str">
        <f>IF(記録用紙入力!D45="","",記録用紙入力!D45)</f>
        <v/>
      </c>
      <c r="C24" s="245" t="s">
        <v>21</v>
      </c>
      <c r="D24" s="740" t="str">
        <f>IF(記録用紙入力!F45="","",記録用紙入力!F45)</f>
        <v/>
      </c>
      <c r="E24" s="764"/>
      <c r="F24" s="764"/>
      <c r="G24" s="309" t="str">
        <f>IF(記録用紙入力!I45="","",記録用紙入力!I45)</f>
        <v/>
      </c>
      <c r="H24" s="740" t="str">
        <f>IF(記録用紙入力!J45="","",記録用紙入力!J45)</f>
        <v/>
      </c>
      <c r="I24" s="773"/>
      <c r="J24" s="773"/>
      <c r="K24" s="302" t="str">
        <f>IF(記録用紙入力!M45="","",記録用紙入力!M45)</f>
        <v/>
      </c>
      <c r="L24" s="740" t="str">
        <f>IF(記録用紙入力!N45="","",記録用紙入力!N45)</f>
        <v/>
      </c>
      <c r="M24" s="764"/>
      <c r="N24" s="764"/>
      <c r="O24" s="764"/>
      <c r="P24" s="764"/>
      <c r="Q24" s="764"/>
      <c r="R24" s="764"/>
      <c r="S24" s="764"/>
      <c r="T24" s="310" t="str">
        <f>IF(記録用紙入力!V45="","",記録用紙入力!V45)</f>
        <v/>
      </c>
      <c r="U24" s="329"/>
      <c r="V24" s="330"/>
      <c r="W24" s="330"/>
      <c r="X24" s="331"/>
      <c r="Y24" s="304" t="str">
        <f>IF(記録用紙入力!AA45="","",記録用紙入力!AA45)</f>
        <v/>
      </c>
      <c r="Z24" s="740" t="str">
        <f>IF(記録用紙入力!AB45="","",記録用紙入力!AB45)</f>
        <v/>
      </c>
      <c r="AA24" s="764"/>
      <c r="AB24" s="764"/>
      <c r="AC24" s="764"/>
      <c r="AD24" s="764"/>
      <c r="AE24" s="764"/>
      <c r="AF24" s="764"/>
      <c r="AG24" s="764"/>
      <c r="AH24" s="740" t="str">
        <f>IF(記録用紙入力!AJ45="","",記録用紙入力!AJ45)</f>
        <v/>
      </c>
      <c r="AI24" s="764"/>
      <c r="AJ24" s="764"/>
      <c r="AK24" s="309" t="str">
        <f>IF(記録用紙入力!AM45="","",記録用紙入力!AM45)</f>
        <v/>
      </c>
      <c r="AL24" s="740" t="str">
        <f>IF(記録用紙入力!AN45="","",記録用紙入力!AN45)</f>
        <v/>
      </c>
      <c r="AM24" s="773"/>
      <c r="AN24" s="773"/>
      <c r="AO24" s="309" t="str">
        <f>IF(記録用紙入力!AQ45="","",記録用紙入力!AQ45)</f>
        <v/>
      </c>
      <c r="AP24" s="305" t="str">
        <f>IF(記録用紙入力!AR45="","",記録用紙入力!AR45)</f>
        <v/>
      </c>
      <c r="AQ24" s="259" t="s">
        <v>21</v>
      </c>
      <c r="AR24" s="241"/>
      <c r="AS24" s="242"/>
    </row>
    <row r="25" spans="1:45" ht="15" customHeight="1">
      <c r="A25" s="241"/>
      <c r="B25" s="306" t="str">
        <f>IF(記録用紙入力!D46="","",記録用紙入力!D46)</f>
        <v/>
      </c>
      <c r="C25" s="293" t="s">
        <v>21</v>
      </c>
      <c r="D25" s="740" t="str">
        <f>IF(記録用紙入力!F46="","",記録用紙入力!F46)</f>
        <v/>
      </c>
      <c r="E25" s="764"/>
      <c r="F25" s="764"/>
      <c r="G25" s="307" t="str">
        <f>IF(記録用紙入力!I46="","",記録用紙入力!I46)</f>
        <v/>
      </c>
      <c r="H25" s="740" t="str">
        <f>IF(記録用紙入力!J46="","",記録用紙入力!J46)</f>
        <v/>
      </c>
      <c r="I25" s="773"/>
      <c r="J25" s="773"/>
      <c r="K25" s="302" t="str">
        <f>IF(記録用紙入力!M46="","",記録用紙入力!M46)</f>
        <v/>
      </c>
      <c r="L25" s="740" t="str">
        <f>IF(記録用紙入力!N46="","",記録用紙入力!N46)</f>
        <v/>
      </c>
      <c r="M25" s="764"/>
      <c r="N25" s="764"/>
      <c r="O25" s="764"/>
      <c r="P25" s="764"/>
      <c r="Q25" s="764"/>
      <c r="R25" s="764"/>
      <c r="S25" s="764"/>
      <c r="T25" s="304" t="str">
        <f>IF(記録用紙入力!V46="","",記録用紙入力!V46)</f>
        <v/>
      </c>
      <c r="U25" s="329"/>
      <c r="V25" s="776" t="s">
        <v>252</v>
      </c>
      <c r="W25" s="776"/>
      <c r="X25" s="331"/>
      <c r="Y25" s="304" t="str">
        <f>IF(記録用紙入力!AA46="","",記録用紙入力!AA46)</f>
        <v/>
      </c>
      <c r="Z25" s="740" t="str">
        <f>IF(記録用紙入力!AB46="","",記録用紙入力!AB46)</f>
        <v/>
      </c>
      <c r="AA25" s="764"/>
      <c r="AB25" s="764"/>
      <c r="AC25" s="764"/>
      <c r="AD25" s="764"/>
      <c r="AE25" s="764"/>
      <c r="AF25" s="764"/>
      <c r="AG25" s="764"/>
      <c r="AH25" s="740" t="str">
        <f>IF(記録用紙入力!AJ46="","",記録用紙入力!AJ46)</f>
        <v/>
      </c>
      <c r="AI25" s="764"/>
      <c r="AJ25" s="764"/>
      <c r="AK25" s="307" t="str">
        <f>IF(記録用紙入力!AM46="","",記録用紙入力!AM46)</f>
        <v/>
      </c>
      <c r="AL25" s="740" t="str">
        <f>IF(記録用紙入力!AN46="","",記録用紙入力!AN46)</f>
        <v/>
      </c>
      <c r="AM25" s="773"/>
      <c r="AN25" s="773"/>
      <c r="AO25" s="307" t="str">
        <f>IF(記録用紙入力!AQ46="","",記録用紙入力!AQ46)</f>
        <v/>
      </c>
      <c r="AP25" s="308" t="str">
        <f>IF(記録用紙入力!AR46="","",記録用紙入力!AR46)</f>
        <v/>
      </c>
      <c r="AQ25" s="294" t="s">
        <v>21</v>
      </c>
      <c r="AR25" s="241"/>
      <c r="AS25" s="242"/>
    </row>
    <row r="26" spans="1:45" ht="15" customHeight="1">
      <c r="A26" s="241"/>
      <c r="B26" s="301" t="str">
        <f>IF(記録用紙入力!D47="","",記録用紙入力!D47)</f>
        <v/>
      </c>
      <c r="C26" s="245" t="s">
        <v>21</v>
      </c>
      <c r="D26" s="740" t="str">
        <f>IF(記録用紙入力!F47="","",記録用紙入力!F47)</f>
        <v/>
      </c>
      <c r="E26" s="764"/>
      <c r="F26" s="764"/>
      <c r="G26" s="309" t="str">
        <f>IF(記録用紙入力!I47="","",記録用紙入力!I47)</f>
        <v/>
      </c>
      <c r="H26" s="740" t="str">
        <f>IF(記録用紙入力!J47="","",記録用紙入力!J47)</f>
        <v/>
      </c>
      <c r="I26" s="773"/>
      <c r="J26" s="773"/>
      <c r="K26" s="302" t="str">
        <f>IF(記録用紙入力!M47="","",記録用紙入力!M47)</f>
        <v/>
      </c>
      <c r="L26" s="740" t="str">
        <f>IF(記録用紙入力!N47="","",記録用紙入力!N47)</f>
        <v/>
      </c>
      <c r="M26" s="764"/>
      <c r="N26" s="764"/>
      <c r="O26" s="764"/>
      <c r="P26" s="764"/>
      <c r="Q26" s="764"/>
      <c r="R26" s="764"/>
      <c r="S26" s="764"/>
      <c r="T26" s="310" t="str">
        <f>IF(記録用紙入力!V47="","",記録用紙入力!V47)</f>
        <v/>
      </c>
      <c r="U26" s="332"/>
      <c r="V26" s="330"/>
      <c r="W26" s="330"/>
      <c r="X26" s="331"/>
      <c r="Y26" s="304" t="str">
        <f>IF(記録用紙入力!AA47="","",記録用紙入力!AA47)</f>
        <v/>
      </c>
      <c r="Z26" s="740" t="str">
        <f>IF(記録用紙入力!AB47="","",記録用紙入力!AB47)</f>
        <v/>
      </c>
      <c r="AA26" s="764"/>
      <c r="AB26" s="764"/>
      <c r="AC26" s="764"/>
      <c r="AD26" s="764"/>
      <c r="AE26" s="764"/>
      <c r="AF26" s="764"/>
      <c r="AG26" s="764"/>
      <c r="AH26" s="740" t="str">
        <f>IF(記録用紙入力!AJ47="","",記録用紙入力!AJ47)</f>
        <v/>
      </c>
      <c r="AI26" s="764"/>
      <c r="AJ26" s="764"/>
      <c r="AK26" s="309" t="str">
        <f>IF(記録用紙入力!AM47="","",記録用紙入力!AM47)</f>
        <v/>
      </c>
      <c r="AL26" s="740" t="str">
        <f>IF(記録用紙入力!AN47="","",記録用紙入力!AN47)</f>
        <v/>
      </c>
      <c r="AM26" s="773"/>
      <c r="AN26" s="773"/>
      <c r="AO26" s="309" t="str">
        <f>IF(記録用紙入力!AQ47="","",記録用紙入力!AQ47)</f>
        <v/>
      </c>
      <c r="AP26" s="305" t="str">
        <f>IF(記録用紙入力!AR47="","",記録用紙入力!AR47)</f>
        <v/>
      </c>
      <c r="AQ26" s="259" t="s">
        <v>21</v>
      </c>
      <c r="AR26" s="241"/>
      <c r="AS26" s="242"/>
    </row>
    <row r="27" spans="1:45" ht="15" customHeight="1">
      <c r="A27" s="241"/>
      <c r="B27" s="306" t="str">
        <f>IF(記録用紙入力!D48="","",記録用紙入力!D48)</f>
        <v/>
      </c>
      <c r="C27" s="293" t="s">
        <v>21</v>
      </c>
      <c r="D27" s="740" t="str">
        <f>IF(記録用紙入力!F48="","",記録用紙入力!F48)</f>
        <v/>
      </c>
      <c r="E27" s="764"/>
      <c r="F27" s="764"/>
      <c r="G27" s="307" t="str">
        <f>IF(記録用紙入力!I48="","",記録用紙入力!I48)</f>
        <v/>
      </c>
      <c r="H27" s="740" t="str">
        <f>IF(記録用紙入力!J48="","",記録用紙入力!J48)</f>
        <v/>
      </c>
      <c r="I27" s="773"/>
      <c r="J27" s="773"/>
      <c r="K27" s="302" t="str">
        <f>IF(記録用紙入力!M48="","",記録用紙入力!M48)</f>
        <v/>
      </c>
      <c r="L27" s="740" t="str">
        <f>IF(記録用紙入力!N48="","",記録用紙入力!N48)</f>
        <v/>
      </c>
      <c r="M27" s="764"/>
      <c r="N27" s="764"/>
      <c r="O27" s="764"/>
      <c r="P27" s="764"/>
      <c r="Q27" s="764"/>
      <c r="R27" s="764"/>
      <c r="S27" s="764"/>
      <c r="T27" s="304" t="str">
        <f>IF(記録用紙入力!V48="","",記録用紙入力!V48)</f>
        <v/>
      </c>
      <c r="U27" s="329"/>
      <c r="V27" s="330"/>
      <c r="W27" s="330"/>
      <c r="X27" s="331"/>
      <c r="Y27" s="304" t="str">
        <f>IF(記録用紙入力!AA48="","",記録用紙入力!AA48)</f>
        <v/>
      </c>
      <c r="Z27" s="740" t="str">
        <f>IF(記録用紙入力!AB48="","",記録用紙入力!AB48)</f>
        <v/>
      </c>
      <c r="AA27" s="764"/>
      <c r="AB27" s="764"/>
      <c r="AC27" s="764"/>
      <c r="AD27" s="764"/>
      <c r="AE27" s="764"/>
      <c r="AF27" s="764"/>
      <c r="AG27" s="764"/>
      <c r="AH27" s="740" t="str">
        <f>IF(記録用紙入力!AJ48="","",記録用紙入力!AJ48)</f>
        <v/>
      </c>
      <c r="AI27" s="764"/>
      <c r="AJ27" s="764"/>
      <c r="AK27" s="307" t="str">
        <f>IF(記録用紙入力!AM48="","",記録用紙入力!AM48)</f>
        <v/>
      </c>
      <c r="AL27" s="740" t="str">
        <f>IF(記録用紙入力!AN48="","",記録用紙入力!AN48)</f>
        <v/>
      </c>
      <c r="AM27" s="773"/>
      <c r="AN27" s="773"/>
      <c r="AO27" s="307" t="str">
        <f>IF(記録用紙入力!AQ48="","",記録用紙入力!AQ48)</f>
        <v/>
      </c>
      <c r="AP27" s="308" t="str">
        <f>IF(記録用紙入力!AR48="","",記録用紙入力!AR48)</f>
        <v/>
      </c>
      <c r="AQ27" s="294" t="s">
        <v>21</v>
      </c>
      <c r="AR27" s="241"/>
      <c r="AS27" s="242"/>
    </row>
    <row r="28" spans="1:45" ht="15" customHeight="1">
      <c r="A28" s="241"/>
      <c r="B28" s="301" t="str">
        <f>IF(記録用紙入力!D49="","",記録用紙入力!D49)</f>
        <v/>
      </c>
      <c r="C28" s="245" t="s">
        <v>21</v>
      </c>
      <c r="D28" s="740" t="str">
        <f>IF(記録用紙入力!F49="","",記録用紙入力!F49)</f>
        <v/>
      </c>
      <c r="E28" s="764"/>
      <c r="F28" s="764"/>
      <c r="G28" s="309" t="str">
        <f>IF(記録用紙入力!I49="","",記録用紙入力!I49)</f>
        <v/>
      </c>
      <c r="H28" s="740" t="str">
        <f>IF(記録用紙入力!J49="","",記録用紙入力!J49)</f>
        <v/>
      </c>
      <c r="I28" s="773"/>
      <c r="J28" s="773"/>
      <c r="K28" s="302" t="str">
        <f>IF(記録用紙入力!M49="","",記録用紙入力!M49)</f>
        <v/>
      </c>
      <c r="L28" s="740" t="str">
        <f>IF(記録用紙入力!N49="","",記録用紙入力!N49)</f>
        <v/>
      </c>
      <c r="M28" s="764"/>
      <c r="N28" s="764"/>
      <c r="O28" s="764"/>
      <c r="P28" s="764"/>
      <c r="Q28" s="764"/>
      <c r="R28" s="764"/>
      <c r="S28" s="764"/>
      <c r="T28" s="310" t="str">
        <f>IF(記録用紙入力!V49="","",記録用紙入力!V49)</f>
        <v/>
      </c>
      <c r="U28" s="329"/>
      <c r="V28" s="776" t="s">
        <v>82</v>
      </c>
      <c r="W28" s="776"/>
      <c r="X28" s="331"/>
      <c r="Y28" s="304" t="str">
        <f>IF(記録用紙入力!AA49="","",記録用紙入力!AA49)</f>
        <v/>
      </c>
      <c r="Z28" s="740" t="str">
        <f>IF(記録用紙入力!AB49="","",記録用紙入力!AB49)</f>
        <v/>
      </c>
      <c r="AA28" s="764"/>
      <c r="AB28" s="764"/>
      <c r="AC28" s="764"/>
      <c r="AD28" s="764"/>
      <c r="AE28" s="764"/>
      <c r="AF28" s="764"/>
      <c r="AG28" s="764"/>
      <c r="AH28" s="740" t="str">
        <f>IF(記録用紙入力!AJ49="","",記録用紙入力!AJ49)</f>
        <v/>
      </c>
      <c r="AI28" s="764"/>
      <c r="AJ28" s="764"/>
      <c r="AK28" s="309" t="str">
        <f>IF(記録用紙入力!AM49="","",記録用紙入力!AM49)</f>
        <v/>
      </c>
      <c r="AL28" s="740" t="str">
        <f>IF(記録用紙入力!AN49="","",記録用紙入力!AN49)</f>
        <v/>
      </c>
      <c r="AM28" s="773"/>
      <c r="AN28" s="773"/>
      <c r="AO28" s="309" t="str">
        <f>IF(記録用紙入力!AQ49="","",記録用紙入力!AQ49)</f>
        <v/>
      </c>
      <c r="AP28" s="305" t="str">
        <f>IF(記録用紙入力!AR49="","",記録用紙入力!AR49)</f>
        <v/>
      </c>
      <c r="AQ28" s="259" t="s">
        <v>21</v>
      </c>
      <c r="AR28" s="241"/>
      <c r="AS28" s="242"/>
    </row>
    <row r="29" spans="1:45" ht="15" customHeight="1">
      <c r="A29" s="241"/>
      <c r="B29" s="306" t="str">
        <f>IF(記録用紙入力!D50="","",記録用紙入力!D50)</f>
        <v/>
      </c>
      <c r="C29" s="293" t="s">
        <v>21</v>
      </c>
      <c r="D29" s="740" t="str">
        <f>IF(記録用紙入力!F50="","",記録用紙入力!F50)</f>
        <v/>
      </c>
      <c r="E29" s="764"/>
      <c r="F29" s="764"/>
      <c r="G29" s="307" t="str">
        <f>IF(記録用紙入力!I50="","",記録用紙入力!I50)</f>
        <v/>
      </c>
      <c r="H29" s="740" t="str">
        <f>IF(記録用紙入力!J50="","",記録用紙入力!J50)</f>
        <v/>
      </c>
      <c r="I29" s="773"/>
      <c r="J29" s="773"/>
      <c r="K29" s="302" t="str">
        <f>IF(記録用紙入力!M50="","",記録用紙入力!M50)</f>
        <v/>
      </c>
      <c r="L29" s="740" t="str">
        <f>IF(記録用紙入力!N50="","",記録用紙入力!N50)</f>
        <v/>
      </c>
      <c r="M29" s="764"/>
      <c r="N29" s="764"/>
      <c r="O29" s="764"/>
      <c r="P29" s="764"/>
      <c r="Q29" s="764"/>
      <c r="R29" s="764"/>
      <c r="S29" s="764"/>
      <c r="T29" s="304" t="str">
        <f>IF(記録用紙入力!V50="","",記録用紙入力!V50)</f>
        <v/>
      </c>
      <c r="U29" s="329"/>
      <c r="V29" s="330"/>
      <c r="W29" s="330"/>
      <c r="X29" s="331"/>
      <c r="Y29" s="304" t="str">
        <f>IF(記録用紙入力!AA50="","",記録用紙入力!AA50)</f>
        <v/>
      </c>
      <c r="Z29" s="740" t="str">
        <f>IF(記録用紙入力!AB50="","",記録用紙入力!AB50)</f>
        <v/>
      </c>
      <c r="AA29" s="764"/>
      <c r="AB29" s="764"/>
      <c r="AC29" s="764"/>
      <c r="AD29" s="764"/>
      <c r="AE29" s="764"/>
      <c r="AF29" s="764"/>
      <c r="AG29" s="764"/>
      <c r="AH29" s="740" t="str">
        <f>IF(記録用紙入力!AJ50="","",記録用紙入力!AJ50)</f>
        <v/>
      </c>
      <c r="AI29" s="764"/>
      <c r="AJ29" s="764"/>
      <c r="AK29" s="307" t="str">
        <f>IF(記録用紙入力!AM50="","",記録用紙入力!AM50)</f>
        <v/>
      </c>
      <c r="AL29" s="740" t="str">
        <f>IF(記録用紙入力!AN50="","",記録用紙入力!AN50)</f>
        <v/>
      </c>
      <c r="AM29" s="773"/>
      <c r="AN29" s="773"/>
      <c r="AO29" s="307" t="str">
        <f>IF(記録用紙入力!AQ50="","",記録用紙入力!AQ50)</f>
        <v/>
      </c>
      <c r="AP29" s="308" t="str">
        <f>IF(記録用紙入力!AR50="","",記録用紙入力!AR50)</f>
        <v/>
      </c>
      <c r="AQ29" s="294" t="s">
        <v>21</v>
      </c>
      <c r="AR29" s="241"/>
      <c r="AS29" s="242"/>
    </row>
    <row r="30" spans="1:45" ht="15" customHeight="1">
      <c r="A30" s="245" t="s">
        <v>51</v>
      </c>
      <c r="B30" s="301" t="str">
        <f>IF(記録用紙入力!D51="","",記録用紙入力!D51)</f>
        <v/>
      </c>
      <c r="C30" s="245" t="s">
        <v>21</v>
      </c>
      <c r="D30" s="740" t="str">
        <f>IF(記録用紙入力!F51="","",記録用紙入力!F51)</f>
        <v/>
      </c>
      <c r="E30" s="764"/>
      <c r="F30" s="764"/>
      <c r="G30" s="309" t="str">
        <f>IF(記録用紙入力!I51="","",記録用紙入力!I51)</f>
        <v/>
      </c>
      <c r="H30" s="740" t="str">
        <f>IF(記録用紙入力!J51="","",記録用紙入力!J51)</f>
        <v/>
      </c>
      <c r="I30" s="773"/>
      <c r="J30" s="773"/>
      <c r="K30" s="302" t="str">
        <f>IF(記録用紙入力!M51="","",記録用紙入力!M51)</f>
        <v/>
      </c>
      <c r="L30" s="740" t="str">
        <f>IF(記録用紙入力!N51="","",記録用紙入力!N51)</f>
        <v/>
      </c>
      <c r="M30" s="764"/>
      <c r="N30" s="764"/>
      <c r="O30" s="764"/>
      <c r="P30" s="764"/>
      <c r="Q30" s="764"/>
      <c r="R30" s="764"/>
      <c r="S30" s="764"/>
      <c r="T30" s="310" t="str">
        <f>IF(記録用紙入力!V51="","",記録用紙入力!V51)</f>
        <v/>
      </c>
      <c r="U30" s="329"/>
      <c r="V30" s="330"/>
      <c r="W30" s="330"/>
      <c r="X30" s="331"/>
      <c r="Y30" s="304" t="str">
        <f>IF(記録用紙入力!AA51="","",記録用紙入力!AA51)</f>
        <v/>
      </c>
      <c r="Z30" s="740" t="str">
        <f>IF(記録用紙入力!AB51="","",記録用紙入力!AB51)</f>
        <v/>
      </c>
      <c r="AA30" s="764"/>
      <c r="AB30" s="764"/>
      <c r="AC30" s="764"/>
      <c r="AD30" s="764"/>
      <c r="AE30" s="764"/>
      <c r="AF30" s="764"/>
      <c r="AG30" s="764"/>
      <c r="AH30" s="740" t="str">
        <f>IF(記録用紙入力!AJ51="","",記録用紙入力!AJ51)</f>
        <v/>
      </c>
      <c r="AI30" s="764"/>
      <c r="AJ30" s="764"/>
      <c r="AK30" s="309" t="str">
        <f>IF(記録用紙入力!AM51="","",記録用紙入力!AM51)</f>
        <v/>
      </c>
      <c r="AL30" s="740" t="str">
        <f>IF(記録用紙入力!AN51="","",記録用紙入力!AN51)</f>
        <v/>
      </c>
      <c r="AM30" s="773"/>
      <c r="AN30" s="773"/>
      <c r="AO30" s="309" t="str">
        <f>IF(記録用紙入力!AQ51="","",記録用紙入力!AQ51)</f>
        <v/>
      </c>
      <c r="AP30" s="305" t="str">
        <f>IF(記録用紙入力!AR51="","",記録用紙入力!AR51)</f>
        <v/>
      </c>
      <c r="AQ30" s="259" t="s">
        <v>21</v>
      </c>
      <c r="AR30" s="245" t="s">
        <v>51</v>
      </c>
      <c r="AS30" s="242"/>
    </row>
    <row r="31" spans="1:45" ht="15" customHeight="1">
      <c r="A31" s="245" t="s">
        <v>80</v>
      </c>
      <c r="B31" s="306" t="str">
        <f>IF(記録用紙入力!D52="","",記録用紙入力!D52)</f>
        <v/>
      </c>
      <c r="C31" s="293" t="s">
        <v>21</v>
      </c>
      <c r="D31" s="740" t="str">
        <f>IF(記録用紙入力!F52="","",記録用紙入力!F52)</f>
        <v/>
      </c>
      <c r="E31" s="764"/>
      <c r="F31" s="764"/>
      <c r="G31" s="307" t="str">
        <f>IF(記録用紙入力!I52="","",記録用紙入力!I52)</f>
        <v/>
      </c>
      <c r="H31" s="740" t="str">
        <f>IF(記録用紙入力!J52="","",記録用紙入力!J52)</f>
        <v/>
      </c>
      <c r="I31" s="773"/>
      <c r="J31" s="773"/>
      <c r="K31" s="302" t="str">
        <f>IF(記録用紙入力!M52="","",記録用紙入力!M52)</f>
        <v/>
      </c>
      <c r="L31" s="740" t="str">
        <f>IF(記録用紙入力!N52="","",記録用紙入力!N52)</f>
        <v/>
      </c>
      <c r="M31" s="764"/>
      <c r="N31" s="764"/>
      <c r="O31" s="764"/>
      <c r="P31" s="764"/>
      <c r="Q31" s="764"/>
      <c r="R31" s="764"/>
      <c r="S31" s="764"/>
      <c r="T31" s="304" t="str">
        <f>IF(記録用紙入力!V52="","",記録用紙入力!V52)</f>
        <v/>
      </c>
      <c r="U31" s="329"/>
      <c r="V31" s="333"/>
      <c r="W31" s="333"/>
      <c r="X31" s="331"/>
      <c r="Y31" s="304" t="str">
        <f>IF(記録用紙入力!AA52="","",記録用紙入力!AA52)</f>
        <v/>
      </c>
      <c r="Z31" s="740" t="str">
        <f>IF(記録用紙入力!AB52="","",記録用紙入力!AB52)</f>
        <v/>
      </c>
      <c r="AA31" s="764"/>
      <c r="AB31" s="764"/>
      <c r="AC31" s="764"/>
      <c r="AD31" s="764"/>
      <c r="AE31" s="764"/>
      <c r="AF31" s="764"/>
      <c r="AG31" s="764"/>
      <c r="AH31" s="740" t="str">
        <f>IF(記録用紙入力!AJ52="","",記録用紙入力!AJ52)</f>
        <v/>
      </c>
      <c r="AI31" s="764"/>
      <c r="AJ31" s="764"/>
      <c r="AK31" s="307" t="str">
        <f>IF(記録用紙入力!AM52="","",記録用紙入力!AM52)</f>
        <v/>
      </c>
      <c r="AL31" s="740" t="str">
        <f>IF(記録用紙入力!AN52="","",記録用紙入力!AN52)</f>
        <v/>
      </c>
      <c r="AM31" s="773"/>
      <c r="AN31" s="773"/>
      <c r="AO31" s="307" t="str">
        <f>IF(記録用紙入力!AQ52="","",記録用紙入力!AQ52)</f>
        <v/>
      </c>
      <c r="AP31" s="308" t="str">
        <f>IF(記録用紙入力!AR52="","",記録用紙入力!AR52)</f>
        <v/>
      </c>
      <c r="AQ31" s="294" t="s">
        <v>21</v>
      </c>
      <c r="AR31" s="245" t="s">
        <v>80</v>
      </c>
      <c r="AS31" s="242"/>
    </row>
    <row r="32" spans="1:45" ht="15" customHeight="1">
      <c r="A32" s="245" t="s">
        <v>54</v>
      </c>
      <c r="B32" s="306" t="str">
        <f>IF(記録用紙入力!D53="","",記録用紙入力!D53)</f>
        <v/>
      </c>
      <c r="C32" s="293" t="s">
        <v>21</v>
      </c>
      <c r="D32" s="740" t="str">
        <f>IF(記録用紙入力!F53="","",記録用紙入力!F53)</f>
        <v/>
      </c>
      <c r="E32" s="764"/>
      <c r="F32" s="764"/>
      <c r="G32" s="307" t="str">
        <f>IF(記録用紙入力!I53="","",記録用紙入力!I53)</f>
        <v/>
      </c>
      <c r="H32" s="740" t="str">
        <f>IF(記録用紙入力!J53="","",記録用紙入力!J53)</f>
        <v/>
      </c>
      <c r="I32" s="773"/>
      <c r="J32" s="773"/>
      <c r="K32" s="307" t="str">
        <f>IF(記録用紙入力!M53="","",記録用紙入力!M53)</f>
        <v/>
      </c>
      <c r="L32" s="740" t="str">
        <f>IF(記録用紙入力!N53="","",記録用紙入力!N53)</f>
        <v/>
      </c>
      <c r="M32" s="764"/>
      <c r="N32" s="764"/>
      <c r="O32" s="764"/>
      <c r="P32" s="764"/>
      <c r="Q32" s="764"/>
      <c r="R32" s="764"/>
      <c r="S32" s="764"/>
      <c r="T32" s="304" t="str">
        <f>IF(記録用紙入力!V53="","",記録用紙入力!V53)</f>
        <v/>
      </c>
      <c r="U32" s="334"/>
      <c r="V32" s="775" t="s">
        <v>83</v>
      </c>
      <c r="W32" s="775"/>
      <c r="X32" s="335"/>
      <c r="Y32" s="304" t="str">
        <f>IF(記録用紙入力!AA53="","",記録用紙入力!AA53)</f>
        <v/>
      </c>
      <c r="Z32" s="740" t="str">
        <f>IF(記録用紙入力!AB53="","",記録用紙入力!AB53)</f>
        <v/>
      </c>
      <c r="AA32" s="764"/>
      <c r="AB32" s="764"/>
      <c r="AC32" s="764"/>
      <c r="AD32" s="764"/>
      <c r="AE32" s="764"/>
      <c r="AF32" s="764"/>
      <c r="AG32" s="764"/>
      <c r="AH32" s="740" t="str">
        <f>IF(記録用紙入力!AJ53="","",記録用紙入力!AJ53)</f>
        <v/>
      </c>
      <c r="AI32" s="764"/>
      <c r="AJ32" s="764"/>
      <c r="AK32" s="307" t="str">
        <f>IF(記録用紙入力!AM53="","",記録用紙入力!AM53)</f>
        <v/>
      </c>
      <c r="AL32" s="740" t="str">
        <f>IF(記録用紙入力!AN53="","",記録用紙入力!AN53)</f>
        <v/>
      </c>
      <c r="AM32" s="773"/>
      <c r="AN32" s="773"/>
      <c r="AO32" s="307" t="str">
        <f>IF(記録用紙入力!AQ53="","",記録用紙入力!AQ53)</f>
        <v/>
      </c>
      <c r="AP32" s="308" t="str">
        <f>IF(記録用紙入力!AR53="","",記録用紙入力!AR53)</f>
        <v/>
      </c>
      <c r="AQ32" s="294" t="s">
        <v>21</v>
      </c>
      <c r="AR32" s="245" t="s">
        <v>54</v>
      </c>
      <c r="AS32" s="242"/>
    </row>
    <row r="33" spans="1:45" ht="15" customHeight="1" thickBot="1">
      <c r="A33" s="245" t="s">
        <v>55</v>
      </c>
      <c r="B33" s="754" t="s">
        <v>84</v>
      </c>
      <c r="C33" s="743"/>
      <c r="D33" s="743"/>
      <c r="E33" s="743"/>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743"/>
      <c r="AH33" s="743"/>
      <c r="AI33" s="743"/>
      <c r="AJ33" s="743"/>
      <c r="AK33" s="743"/>
      <c r="AL33" s="743"/>
      <c r="AM33" s="743"/>
      <c r="AN33" s="743"/>
      <c r="AO33" s="743"/>
      <c r="AP33" s="743"/>
      <c r="AQ33" s="774"/>
      <c r="AR33" s="245" t="s">
        <v>55</v>
      </c>
      <c r="AS33" s="242"/>
    </row>
    <row r="34" spans="1:45" ht="15" customHeight="1">
      <c r="A34" s="311" t="str">
        <f>IF(記録用紙入力!C55="","",記録用紙入力!C55)</f>
        <v/>
      </c>
      <c r="B34" s="312" t="str">
        <f>IF(記録用紙入力!D55="","",記録用紙入力!D55)</f>
        <v/>
      </c>
      <c r="C34" s="245" t="s">
        <v>21</v>
      </c>
      <c r="D34" s="740" t="str">
        <f>IF(記録用紙入力!F55="","",記録用紙入力!F55)</f>
        <v/>
      </c>
      <c r="E34" s="773"/>
      <c r="F34" s="773"/>
      <c r="G34" s="302" t="str">
        <f>IF(記録用紙入力!I55="","",記録用紙入力!I55)</f>
        <v/>
      </c>
      <c r="H34" s="740" t="str">
        <f>IF(記録用紙入力!J55="","",記録用紙入力!J55)</f>
        <v/>
      </c>
      <c r="I34" s="773"/>
      <c r="J34" s="773"/>
      <c r="K34" s="302" t="str">
        <f>IF(記録用紙入力!M55="","",記録用紙入力!M55)</f>
        <v/>
      </c>
      <c r="L34" s="740" t="str">
        <f>IF(記録用紙入力!N55="","",記録用紙入力!N55)</f>
        <v/>
      </c>
      <c r="M34" s="764"/>
      <c r="N34" s="764"/>
      <c r="O34" s="764"/>
      <c r="P34" s="764"/>
      <c r="Q34" s="764"/>
      <c r="R34" s="764"/>
      <c r="S34" s="764"/>
      <c r="T34" s="313" t="str">
        <f>IF(記録用紙入力!V55="","",記録用紙入力!V55)</f>
        <v/>
      </c>
      <c r="U34" s="762" t="str">
        <f>IF(記録用紙入力!W55="","",記録用紙入力!W55)</f>
        <v/>
      </c>
      <c r="V34" s="763"/>
      <c r="W34" s="762" t="str">
        <f>IF(記録用紙入力!Y55="","",記録用紙入力!Y55)</f>
        <v/>
      </c>
      <c r="X34" s="763"/>
      <c r="Y34" s="314" t="str">
        <f>IF(記録用紙入力!AA55="","",記録用紙入力!AA55)</f>
        <v/>
      </c>
      <c r="Z34" s="740" t="str">
        <f>IF(記録用紙入力!AB55="","",記録用紙入力!AB55)</f>
        <v/>
      </c>
      <c r="AA34" s="764"/>
      <c r="AB34" s="764"/>
      <c r="AC34" s="764"/>
      <c r="AD34" s="764"/>
      <c r="AE34" s="764"/>
      <c r="AF34" s="764"/>
      <c r="AG34" s="764"/>
      <c r="AH34" s="740" t="str">
        <f>IF(記録用紙入力!AJ55="","",記録用紙入力!AJ55)</f>
        <v/>
      </c>
      <c r="AI34" s="764"/>
      <c r="AJ34" s="764"/>
      <c r="AK34" s="302" t="str">
        <f>IF(記録用紙入力!AM55="","",記録用紙入力!AM55)</f>
        <v/>
      </c>
      <c r="AL34" s="740" t="str">
        <f>IF(記録用紙入力!AN55="","",記録用紙入力!AN55)</f>
        <v/>
      </c>
      <c r="AM34" s="773"/>
      <c r="AN34" s="773"/>
      <c r="AO34" s="302" t="str">
        <f>IF(記録用紙入力!AQ55="","",記録用紙入力!AQ55)</f>
        <v/>
      </c>
      <c r="AP34" s="312" t="str">
        <f>IF(記録用紙入力!AR55="","",記録用紙入力!AR55)</f>
        <v/>
      </c>
      <c r="AQ34" s="267" t="s">
        <v>21</v>
      </c>
      <c r="AR34" s="315" t="str">
        <f>IF(記録用紙入力!AT55="","",記録用紙入力!AT55)</f>
        <v/>
      </c>
      <c r="AS34" s="242"/>
    </row>
    <row r="35" spans="1:45" ht="15" customHeight="1">
      <c r="A35" s="306" t="str">
        <f>IF(記録用紙入力!C56="","",記録用紙入力!C56)</f>
        <v/>
      </c>
      <c r="B35" s="316" t="str">
        <f>IF(記録用紙入力!D56="","",記録用紙入力!D56)</f>
        <v/>
      </c>
      <c r="C35" s="293" t="s">
        <v>21</v>
      </c>
      <c r="D35" s="740" t="str">
        <f>IF(記録用紙入力!F56="","",記録用紙入力!F56)</f>
        <v/>
      </c>
      <c r="E35" s="773"/>
      <c r="F35" s="773"/>
      <c r="G35" s="307" t="str">
        <f>IF(記録用紙入力!I56="","",記録用紙入力!I56)</f>
        <v/>
      </c>
      <c r="H35" s="740" t="str">
        <f>IF(記録用紙入力!J56="","",記録用紙入力!J56)</f>
        <v/>
      </c>
      <c r="I35" s="773"/>
      <c r="J35" s="773"/>
      <c r="K35" s="307" t="str">
        <f>IF(記録用紙入力!M56="","",記録用紙入力!M56)</f>
        <v/>
      </c>
      <c r="L35" s="740" t="str">
        <f>IF(記録用紙入力!N56="","",記録用紙入力!N56)</f>
        <v/>
      </c>
      <c r="M35" s="764"/>
      <c r="N35" s="764"/>
      <c r="O35" s="764"/>
      <c r="P35" s="764"/>
      <c r="Q35" s="764"/>
      <c r="R35" s="764"/>
      <c r="S35" s="764"/>
      <c r="T35" s="317" t="str">
        <f>IF(記録用紙入力!V56="","",記録用紙入力!V56)</f>
        <v/>
      </c>
      <c r="U35" s="762" t="str">
        <f>IF(記録用紙入力!W56="","",記録用紙入力!W56)</f>
        <v/>
      </c>
      <c r="V35" s="763"/>
      <c r="W35" s="762" t="str">
        <f>IF(記録用紙入力!Y56="","",記録用紙入力!Y56)</f>
        <v/>
      </c>
      <c r="X35" s="763"/>
      <c r="Y35" s="318" t="str">
        <f>IF(記録用紙入力!AA56="","",記録用紙入力!AA56)</f>
        <v/>
      </c>
      <c r="Z35" s="740" t="str">
        <f>IF(記録用紙入力!AB56="","",記録用紙入力!AB56)</f>
        <v/>
      </c>
      <c r="AA35" s="764"/>
      <c r="AB35" s="764"/>
      <c r="AC35" s="764"/>
      <c r="AD35" s="764"/>
      <c r="AE35" s="764"/>
      <c r="AF35" s="764"/>
      <c r="AG35" s="764"/>
      <c r="AH35" s="740" t="str">
        <f>IF(記録用紙入力!AJ56="","",記録用紙入力!AJ56)</f>
        <v/>
      </c>
      <c r="AI35" s="764"/>
      <c r="AJ35" s="764"/>
      <c r="AK35" s="307" t="str">
        <f>IF(記録用紙入力!AM56="","",記録用紙入力!AM56)</f>
        <v/>
      </c>
      <c r="AL35" s="740" t="str">
        <f>IF(記録用紙入力!AN56="","",記録用紙入力!AN56)</f>
        <v/>
      </c>
      <c r="AM35" s="773"/>
      <c r="AN35" s="773"/>
      <c r="AO35" s="307" t="str">
        <f>IF(記録用紙入力!AQ56="","",記録用紙入力!AQ56)</f>
        <v/>
      </c>
      <c r="AP35" s="316" t="str">
        <f>IF(記録用紙入力!AR56="","",記録用紙入力!AR56)</f>
        <v/>
      </c>
      <c r="AQ35" s="295" t="s">
        <v>21</v>
      </c>
      <c r="AR35" s="319" t="str">
        <f>IF(記録用紙入力!AT56="","",記録用紙入力!AT56)</f>
        <v/>
      </c>
      <c r="AS35" s="242"/>
    </row>
    <row r="36" spans="1:45" ht="15" customHeight="1">
      <c r="A36" s="306" t="str">
        <f>IF(記録用紙入力!C57="","",記録用紙入力!C57)</f>
        <v/>
      </c>
      <c r="B36" s="312" t="str">
        <f>IF(記録用紙入力!D57="","",記録用紙入力!D57)</f>
        <v/>
      </c>
      <c r="C36" s="245" t="s">
        <v>21</v>
      </c>
      <c r="D36" s="740" t="str">
        <f>IF(記録用紙入力!F57="","",記録用紙入力!F57)</f>
        <v/>
      </c>
      <c r="E36" s="773"/>
      <c r="F36" s="773"/>
      <c r="G36" s="309" t="str">
        <f>IF(記録用紙入力!I57="","",記録用紙入力!I57)</f>
        <v/>
      </c>
      <c r="H36" s="740" t="str">
        <f>IF(記録用紙入力!J57="","",記録用紙入力!J57)</f>
        <v/>
      </c>
      <c r="I36" s="773"/>
      <c r="J36" s="773"/>
      <c r="K36" s="309" t="str">
        <f>IF(記録用紙入力!M57="","",記録用紙入力!M57)</f>
        <v/>
      </c>
      <c r="L36" s="740" t="str">
        <f>IF(記録用紙入力!N57="","",記録用紙入力!N57)</f>
        <v/>
      </c>
      <c r="M36" s="764"/>
      <c r="N36" s="764"/>
      <c r="O36" s="764"/>
      <c r="P36" s="764"/>
      <c r="Q36" s="764"/>
      <c r="R36" s="764"/>
      <c r="S36" s="764"/>
      <c r="T36" s="313" t="str">
        <f>IF(記録用紙入力!V57="","",記録用紙入力!V57)</f>
        <v/>
      </c>
      <c r="U36" s="762" t="str">
        <f>IF(記録用紙入力!W57="","",記録用紙入力!W57)</f>
        <v/>
      </c>
      <c r="V36" s="763"/>
      <c r="W36" s="762" t="str">
        <f>IF(記録用紙入力!Y57="","",記録用紙入力!Y57)</f>
        <v/>
      </c>
      <c r="X36" s="763"/>
      <c r="Y36" s="320" t="str">
        <f>IF(記録用紙入力!AA57="","",記録用紙入力!AA57)</f>
        <v/>
      </c>
      <c r="Z36" s="740" t="str">
        <f>IF(記録用紙入力!AB57="","",記録用紙入力!AB57)</f>
        <v/>
      </c>
      <c r="AA36" s="764"/>
      <c r="AB36" s="764"/>
      <c r="AC36" s="764"/>
      <c r="AD36" s="764"/>
      <c r="AE36" s="764"/>
      <c r="AF36" s="764"/>
      <c r="AG36" s="764"/>
      <c r="AH36" s="740" t="str">
        <f>IF(記録用紙入力!AJ57="","",記録用紙入力!AJ57)</f>
        <v/>
      </c>
      <c r="AI36" s="764"/>
      <c r="AJ36" s="764"/>
      <c r="AK36" s="309" t="str">
        <f>IF(記録用紙入力!AM57="","",記録用紙入力!AM57)</f>
        <v/>
      </c>
      <c r="AL36" s="740" t="str">
        <f>IF(記録用紙入力!AN57="","",記録用紙入力!AN57)</f>
        <v/>
      </c>
      <c r="AM36" s="773"/>
      <c r="AN36" s="773"/>
      <c r="AO36" s="309" t="str">
        <f>IF(記録用紙入力!AQ57="","",記録用紙入力!AQ57)</f>
        <v/>
      </c>
      <c r="AP36" s="312" t="str">
        <f>IF(記録用紙入力!AR57="","",記録用紙入力!AR57)</f>
        <v/>
      </c>
      <c r="AQ36" s="272" t="s">
        <v>21</v>
      </c>
      <c r="AR36" s="319" t="str">
        <f>IF(記録用紙入力!AT57="","",記録用紙入力!AT57)</f>
        <v/>
      </c>
      <c r="AS36" s="242"/>
    </row>
    <row r="37" spans="1:45" ht="15" customHeight="1">
      <c r="A37" s="306" t="str">
        <f>IF(記録用紙入力!C58="","",記録用紙入力!C58)</f>
        <v/>
      </c>
      <c r="B37" s="316" t="str">
        <f>IF(記録用紙入力!D58="","",記録用紙入力!D58)</f>
        <v/>
      </c>
      <c r="C37" s="293" t="s">
        <v>21</v>
      </c>
      <c r="D37" s="740" t="str">
        <f>IF(記録用紙入力!F58="","",記録用紙入力!F58)</f>
        <v/>
      </c>
      <c r="E37" s="773"/>
      <c r="F37" s="773"/>
      <c r="G37" s="307" t="str">
        <f>IF(記録用紙入力!I58="","",記録用紙入力!I58)</f>
        <v/>
      </c>
      <c r="H37" s="740" t="str">
        <f>IF(記録用紙入力!J58="","",記録用紙入力!J58)</f>
        <v/>
      </c>
      <c r="I37" s="773"/>
      <c r="J37" s="773"/>
      <c r="K37" s="307" t="str">
        <f>IF(記録用紙入力!M58="","",記録用紙入力!M58)</f>
        <v/>
      </c>
      <c r="L37" s="740" t="str">
        <f>IF(記録用紙入力!N58="","",記録用紙入力!N58)</f>
        <v/>
      </c>
      <c r="M37" s="764"/>
      <c r="N37" s="764"/>
      <c r="O37" s="764"/>
      <c r="P37" s="764"/>
      <c r="Q37" s="764"/>
      <c r="R37" s="764"/>
      <c r="S37" s="764"/>
      <c r="T37" s="317" t="str">
        <f>IF(記録用紙入力!V58="","",記録用紙入力!V58)</f>
        <v/>
      </c>
      <c r="U37" s="762" t="str">
        <f>IF(記録用紙入力!W58="","",記録用紙入力!W58)</f>
        <v/>
      </c>
      <c r="V37" s="763"/>
      <c r="W37" s="762" t="str">
        <f>IF(記録用紙入力!Y58="","",記録用紙入力!Y58)</f>
        <v/>
      </c>
      <c r="X37" s="763"/>
      <c r="Y37" s="318" t="str">
        <f>IF(記録用紙入力!AA58="","",記録用紙入力!AA58)</f>
        <v/>
      </c>
      <c r="Z37" s="740" t="str">
        <f>IF(記録用紙入力!AB58="","",記録用紙入力!AB58)</f>
        <v/>
      </c>
      <c r="AA37" s="764"/>
      <c r="AB37" s="764"/>
      <c r="AC37" s="764"/>
      <c r="AD37" s="764"/>
      <c r="AE37" s="764"/>
      <c r="AF37" s="764"/>
      <c r="AG37" s="764"/>
      <c r="AH37" s="740" t="str">
        <f>IF(記録用紙入力!AJ58="","",記録用紙入力!AJ58)</f>
        <v/>
      </c>
      <c r="AI37" s="764"/>
      <c r="AJ37" s="764"/>
      <c r="AK37" s="307" t="str">
        <f>IF(記録用紙入力!AM58="","",記録用紙入力!AM58)</f>
        <v/>
      </c>
      <c r="AL37" s="740" t="str">
        <f>IF(記録用紙入力!AN58="","",記録用紙入力!AN58)</f>
        <v/>
      </c>
      <c r="AM37" s="773"/>
      <c r="AN37" s="773"/>
      <c r="AO37" s="307" t="str">
        <f>IF(記録用紙入力!AQ58="","",記録用紙入力!AQ58)</f>
        <v/>
      </c>
      <c r="AP37" s="316" t="str">
        <f>IF(記録用紙入力!AR58="","",記録用紙入力!AR58)</f>
        <v/>
      </c>
      <c r="AQ37" s="295" t="s">
        <v>21</v>
      </c>
      <c r="AR37" s="319" t="str">
        <f>IF(記録用紙入力!AT58="","",記録用紙入力!AT58)</f>
        <v/>
      </c>
      <c r="AS37" s="242"/>
    </row>
    <row r="38" spans="1:45" ht="15" customHeight="1">
      <c r="A38" s="306" t="str">
        <f>IF(記録用紙入力!C59="","",記録用紙入力!C59)</f>
        <v/>
      </c>
      <c r="B38" s="312" t="str">
        <f>IF(記録用紙入力!D59="","",記録用紙入力!D59)</f>
        <v/>
      </c>
      <c r="C38" s="245" t="s">
        <v>21</v>
      </c>
      <c r="D38" s="740" t="str">
        <f>IF(記録用紙入力!F59="","",記録用紙入力!F59)</f>
        <v/>
      </c>
      <c r="E38" s="773"/>
      <c r="F38" s="773"/>
      <c r="G38" s="309" t="str">
        <f>IF(記録用紙入力!I59="","",記録用紙入力!I59)</f>
        <v/>
      </c>
      <c r="H38" s="740" t="str">
        <f>IF(記録用紙入力!J59="","",記録用紙入力!J59)</f>
        <v/>
      </c>
      <c r="I38" s="773"/>
      <c r="J38" s="773"/>
      <c r="K38" s="309" t="str">
        <f>IF(記録用紙入力!M59="","",記録用紙入力!M59)</f>
        <v/>
      </c>
      <c r="L38" s="740" t="str">
        <f>IF(記録用紙入力!N59="","",記録用紙入力!N59)</f>
        <v/>
      </c>
      <c r="M38" s="764"/>
      <c r="N38" s="764"/>
      <c r="O38" s="764"/>
      <c r="P38" s="764"/>
      <c r="Q38" s="764"/>
      <c r="R38" s="764"/>
      <c r="S38" s="764"/>
      <c r="T38" s="313" t="str">
        <f>IF(記録用紙入力!V59="","",記録用紙入力!V59)</f>
        <v/>
      </c>
      <c r="U38" s="762" t="str">
        <f>IF(記録用紙入力!W59="","",記録用紙入力!W59)</f>
        <v/>
      </c>
      <c r="V38" s="763"/>
      <c r="W38" s="762" t="str">
        <f>IF(記録用紙入力!Y59="","",記録用紙入力!Y59)</f>
        <v/>
      </c>
      <c r="X38" s="763"/>
      <c r="Y38" s="320" t="str">
        <f>IF(記録用紙入力!AA59="","",記録用紙入力!AA59)</f>
        <v/>
      </c>
      <c r="Z38" s="740" t="str">
        <f>IF(記録用紙入力!AB59="","",記録用紙入力!AB59)</f>
        <v/>
      </c>
      <c r="AA38" s="764"/>
      <c r="AB38" s="764"/>
      <c r="AC38" s="764"/>
      <c r="AD38" s="764"/>
      <c r="AE38" s="764"/>
      <c r="AF38" s="764"/>
      <c r="AG38" s="764"/>
      <c r="AH38" s="740" t="str">
        <f>IF(記録用紙入力!AJ59="","",記録用紙入力!AJ59)</f>
        <v/>
      </c>
      <c r="AI38" s="764"/>
      <c r="AJ38" s="764"/>
      <c r="AK38" s="309" t="str">
        <f>IF(記録用紙入力!AM59="","",記録用紙入力!AM59)</f>
        <v/>
      </c>
      <c r="AL38" s="740" t="str">
        <f>IF(記録用紙入力!AN59="","",記録用紙入力!AN59)</f>
        <v/>
      </c>
      <c r="AM38" s="773"/>
      <c r="AN38" s="773"/>
      <c r="AO38" s="309" t="str">
        <f>IF(記録用紙入力!AQ59="","",記録用紙入力!AQ59)</f>
        <v/>
      </c>
      <c r="AP38" s="312" t="str">
        <f>IF(記録用紙入力!AR59="","",記録用紙入力!AR59)</f>
        <v/>
      </c>
      <c r="AQ38" s="272" t="s">
        <v>21</v>
      </c>
      <c r="AR38" s="319" t="str">
        <f>IF(記録用紙入力!AT59="","",記録用紙入力!AT59)</f>
        <v/>
      </c>
      <c r="AS38" s="242"/>
    </row>
    <row r="39" spans="1:45" ht="15" customHeight="1">
      <c r="A39" s="306" t="str">
        <f>IF(記録用紙入力!C60="","",記録用紙入力!C60)</f>
        <v/>
      </c>
      <c r="B39" s="316" t="str">
        <f>IF(記録用紙入力!D60="","",記録用紙入力!D60)</f>
        <v/>
      </c>
      <c r="C39" s="293" t="s">
        <v>21</v>
      </c>
      <c r="D39" s="740" t="str">
        <f>IF(記録用紙入力!F60="","",記録用紙入力!F60)</f>
        <v/>
      </c>
      <c r="E39" s="773"/>
      <c r="F39" s="773"/>
      <c r="G39" s="307" t="str">
        <f>IF(記録用紙入力!I60="","",記録用紙入力!I60)</f>
        <v/>
      </c>
      <c r="H39" s="740" t="str">
        <f>IF(記録用紙入力!J60="","",記録用紙入力!J60)</f>
        <v/>
      </c>
      <c r="I39" s="773"/>
      <c r="J39" s="773"/>
      <c r="K39" s="307" t="str">
        <f>IF(記録用紙入力!M60="","",記録用紙入力!M60)</f>
        <v/>
      </c>
      <c r="L39" s="740" t="str">
        <f>IF(記録用紙入力!N60="","",記録用紙入力!N60)</f>
        <v/>
      </c>
      <c r="M39" s="764"/>
      <c r="N39" s="764"/>
      <c r="O39" s="764"/>
      <c r="P39" s="764"/>
      <c r="Q39" s="764"/>
      <c r="R39" s="764"/>
      <c r="S39" s="764"/>
      <c r="T39" s="317" t="str">
        <f>IF(記録用紙入力!V60="","",記録用紙入力!V60)</f>
        <v/>
      </c>
      <c r="U39" s="762" t="str">
        <f>IF(記録用紙入力!W60="","",記録用紙入力!W60)</f>
        <v/>
      </c>
      <c r="V39" s="763"/>
      <c r="W39" s="762" t="str">
        <f>IF(記録用紙入力!Y60="","",記録用紙入力!Y60)</f>
        <v/>
      </c>
      <c r="X39" s="763"/>
      <c r="Y39" s="318" t="str">
        <f>IF(記録用紙入力!AA60="","",記録用紙入力!AA60)</f>
        <v/>
      </c>
      <c r="Z39" s="740" t="str">
        <f>IF(記録用紙入力!AB60="","",記録用紙入力!AB60)</f>
        <v/>
      </c>
      <c r="AA39" s="764"/>
      <c r="AB39" s="764"/>
      <c r="AC39" s="764"/>
      <c r="AD39" s="764"/>
      <c r="AE39" s="764"/>
      <c r="AF39" s="764"/>
      <c r="AG39" s="764"/>
      <c r="AH39" s="740" t="str">
        <f>IF(記録用紙入力!AJ60="","",記録用紙入力!AJ60)</f>
        <v/>
      </c>
      <c r="AI39" s="764"/>
      <c r="AJ39" s="764"/>
      <c r="AK39" s="307" t="str">
        <f>IF(記録用紙入力!AM60="","",記録用紙入力!AM60)</f>
        <v/>
      </c>
      <c r="AL39" s="740" t="str">
        <f>IF(記録用紙入力!AN60="","",記録用紙入力!AN60)</f>
        <v/>
      </c>
      <c r="AM39" s="773"/>
      <c r="AN39" s="773"/>
      <c r="AO39" s="307" t="str">
        <f>IF(記録用紙入力!AQ60="","",記録用紙入力!AQ60)</f>
        <v/>
      </c>
      <c r="AP39" s="316" t="str">
        <f>IF(記録用紙入力!AR60="","",記録用紙入力!AR60)</f>
        <v/>
      </c>
      <c r="AQ39" s="295" t="s">
        <v>21</v>
      </c>
      <c r="AR39" s="319" t="str">
        <f>IF(記録用紙入力!AT60="","",記録用紙入力!AT60)</f>
        <v/>
      </c>
      <c r="AS39" s="242"/>
    </row>
    <row r="40" spans="1:45" ht="15" customHeight="1">
      <c r="A40" s="306" t="str">
        <f>IF(記録用紙入力!C61="","",記録用紙入力!C61)</f>
        <v/>
      </c>
      <c r="B40" s="312" t="str">
        <f>IF(記録用紙入力!D61="","",記録用紙入力!D61)</f>
        <v/>
      </c>
      <c r="C40" s="245" t="s">
        <v>21</v>
      </c>
      <c r="D40" s="740" t="str">
        <f>IF(記録用紙入力!F61="","",記録用紙入力!F61)</f>
        <v/>
      </c>
      <c r="E40" s="773"/>
      <c r="F40" s="773"/>
      <c r="G40" s="309" t="str">
        <f>IF(記録用紙入力!I61="","",記録用紙入力!I61)</f>
        <v/>
      </c>
      <c r="H40" s="740" t="str">
        <f>IF(記録用紙入力!J61="","",記録用紙入力!J61)</f>
        <v/>
      </c>
      <c r="I40" s="773"/>
      <c r="J40" s="773"/>
      <c r="K40" s="309" t="str">
        <f>IF(記録用紙入力!M61="","",記録用紙入力!M61)</f>
        <v/>
      </c>
      <c r="L40" s="740" t="str">
        <f>IF(記録用紙入力!N61="","",記録用紙入力!N61)</f>
        <v/>
      </c>
      <c r="M40" s="764"/>
      <c r="N40" s="764"/>
      <c r="O40" s="764"/>
      <c r="P40" s="764"/>
      <c r="Q40" s="764"/>
      <c r="R40" s="764"/>
      <c r="S40" s="764"/>
      <c r="T40" s="313" t="str">
        <f>IF(記録用紙入力!V61="","",記録用紙入力!V61)</f>
        <v/>
      </c>
      <c r="U40" s="762" t="str">
        <f>IF(記録用紙入力!W61="","",記録用紙入力!W61)</f>
        <v/>
      </c>
      <c r="V40" s="763"/>
      <c r="W40" s="762" t="str">
        <f>IF(記録用紙入力!Y61="","",記録用紙入力!Y61)</f>
        <v/>
      </c>
      <c r="X40" s="763"/>
      <c r="Y40" s="320" t="str">
        <f>IF(記録用紙入力!AA61="","",記録用紙入力!AA61)</f>
        <v/>
      </c>
      <c r="Z40" s="740" t="str">
        <f>IF(記録用紙入力!AB61="","",記録用紙入力!AB61)</f>
        <v/>
      </c>
      <c r="AA40" s="764"/>
      <c r="AB40" s="764"/>
      <c r="AC40" s="764"/>
      <c r="AD40" s="764"/>
      <c r="AE40" s="764"/>
      <c r="AF40" s="764"/>
      <c r="AG40" s="764"/>
      <c r="AH40" s="740" t="str">
        <f>IF(記録用紙入力!AJ61="","",記録用紙入力!AJ61)</f>
        <v/>
      </c>
      <c r="AI40" s="764"/>
      <c r="AJ40" s="764"/>
      <c r="AK40" s="309" t="str">
        <f>IF(記録用紙入力!AM61="","",記録用紙入力!AM61)</f>
        <v/>
      </c>
      <c r="AL40" s="740" t="str">
        <f>IF(記録用紙入力!AN61="","",記録用紙入力!AN61)</f>
        <v/>
      </c>
      <c r="AM40" s="773"/>
      <c r="AN40" s="773"/>
      <c r="AO40" s="309" t="str">
        <f>IF(記録用紙入力!AQ61="","",記録用紙入力!AQ61)</f>
        <v/>
      </c>
      <c r="AP40" s="312" t="str">
        <f>IF(記録用紙入力!AR61="","",記録用紙入力!AR61)</f>
        <v/>
      </c>
      <c r="AQ40" s="272" t="s">
        <v>21</v>
      </c>
      <c r="AR40" s="319" t="str">
        <f>IF(記録用紙入力!AT61="","",記録用紙入力!AT61)</f>
        <v/>
      </c>
      <c r="AS40" s="242"/>
    </row>
    <row r="41" spans="1:45" ht="15" customHeight="1">
      <c r="A41" s="306" t="str">
        <f>IF(記録用紙入力!C62="","",記録用紙入力!C62)</f>
        <v/>
      </c>
      <c r="B41" s="316" t="str">
        <f>IF(記録用紙入力!D62="","",記録用紙入力!D62)</f>
        <v/>
      </c>
      <c r="C41" s="293" t="s">
        <v>21</v>
      </c>
      <c r="D41" s="740" t="str">
        <f>IF(記録用紙入力!F62="","",記録用紙入力!F62)</f>
        <v/>
      </c>
      <c r="E41" s="773"/>
      <c r="F41" s="773"/>
      <c r="G41" s="307" t="str">
        <f>IF(記録用紙入力!I62="","",記録用紙入力!I62)</f>
        <v/>
      </c>
      <c r="H41" s="740" t="str">
        <f>IF(記録用紙入力!J62="","",記録用紙入力!J62)</f>
        <v/>
      </c>
      <c r="I41" s="773"/>
      <c r="J41" s="773"/>
      <c r="K41" s="307" t="str">
        <f>IF(記録用紙入力!M62="","",記録用紙入力!M62)</f>
        <v/>
      </c>
      <c r="L41" s="740" t="str">
        <f>IF(記録用紙入力!N62="","",記録用紙入力!N62)</f>
        <v/>
      </c>
      <c r="M41" s="764"/>
      <c r="N41" s="764"/>
      <c r="O41" s="764"/>
      <c r="P41" s="764"/>
      <c r="Q41" s="764"/>
      <c r="R41" s="764"/>
      <c r="S41" s="764"/>
      <c r="T41" s="317" t="str">
        <f>IF(記録用紙入力!V62="","",記録用紙入力!V62)</f>
        <v/>
      </c>
      <c r="U41" s="762" t="str">
        <f>IF(記録用紙入力!W62="","",記録用紙入力!W62)</f>
        <v/>
      </c>
      <c r="V41" s="763"/>
      <c r="W41" s="762" t="str">
        <f>IF(記録用紙入力!Y62="","",記録用紙入力!Y62)</f>
        <v/>
      </c>
      <c r="X41" s="763"/>
      <c r="Y41" s="318" t="str">
        <f>IF(記録用紙入力!AA62="","",記録用紙入力!AA62)</f>
        <v/>
      </c>
      <c r="Z41" s="740" t="str">
        <f>IF(記録用紙入力!AB62="","",記録用紙入力!AB62)</f>
        <v/>
      </c>
      <c r="AA41" s="764"/>
      <c r="AB41" s="764"/>
      <c r="AC41" s="764"/>
      <c r="AD41" s="764"/>
      <c r="AE41" s="764"/>
      <c r="AF41" s="764"/>
      <c r="AG41" s="764"/>
      <c r="AH41" s="740" t="str">
        <f>IF(記録用紙入力!AJ62="","",記録用紙入力!AJ62)</f>
        <v/>
      </c>
      <c r="AI41" s="764"/>
      <c r="AJ41" s="764"/>
      <c r="AK41" s="307" t="str">
        <f>IF(記録用紙入力!AM62="","",記録用紙入力!AM62)</f>
        <v/>
      </c>
      <c r="AL41" s="740" t="str">
        <f>IF(記録用紙入力!AN62="","",記録用紙入力!AN62)</f>
        <v/>
      </c>
      <c r="AM41" s="773"/>
      <c r="AN41" s="773"/>
      <c r="AO41" s="307" t="str">
        <f>IF(記録用紙入力!AQ62="","",記録用紙入力!AQ62)</f>
        <v/>
      </c>
      <c r="AP41" s="316" t="str">
        <f>IF(記録用紙入力!AR62="","",記録用紙入力!AR62)</f>
        <v/>
      </c>
      <c r="AQ41" s="295" t="s">
        <v>21</v>
      </c>
      <c r="AR41" s="319" t="str">
        <f>IF(記録用紙入力!AT62="","",記録用紙入力!AT62)</f>
        <v/>
      </c>
      <c r="AS41" s="242"/>
    </row>
    <row r="42" spans="1:45" ht="15" customHeight="1" thickBot="1">
      <c r="A42" s="321" t="str">
        <f>IF(記録用紙入力!C63="","",記録用紙入力!C63)</f>
        <v/>
      </c>
      <c r="B42" s="312" t="str">
        <f>IF(記録用紙入力!D63="","",記録用紙入力!D63)</f>
        <v/>
      </c>
      <c r="C42" s="293" t="s">
        <v>21</v>
      </c>
      <c r="D42" s="740" t="str">
        <f>IF(記録用紙入力!F63="","",記録用紙入力!F63)</f>
        <v/>
      </c>
      <c r="E42" s="773"/>
      <c r="F42" s="773"/>
      <c r="G42" s="322" t="str">
        <f>IF(記録用紙入力!I63="","",記録用紙入力!I63)</f>
        <v/>
      </c>
      <c r="H42" s="740" t="str">
        <f>IF(記録用紙入力!J63="","",記録用紙入力!J63)</f>
        <v/>
      </c>
      <c r="I42" s="773"/>
      <c r="J42" s="773"/>
      <c r="K42" s="322" t="str">
        <f>IF(記録用紙入力!M63="","",記録用紙入力!M63)</f>
        <v/>
      </c>
      <c r="L42" s="740" t="str">
        <f>IF(記録用紙入力!N63="","",記録用紙入力!N63)</f>
        <v/>
      </c>
      <c r="M42" s="764"/>
      <c r="N42" s="764"/>
      <c r="O42" s="764"/>
      <c r="P42" s="764"/>
      <c r="Q42" s="764"/>
      <c r="R42" s="764"/>
      <c r="S42" s="764"/>
      <c r="T42" s="313" t="str">
        <f>IF(記録用紙入力!V63="","",記録用紙入力!V63)</f>
        <v/>
      </c>
      <c r="U42" s="762" t="str">
        <f>IF(記録用紙入力!W63="","",記録用紙入力!W63)</f>
        <v/>
      </c>
      <c r="V42" s="763"/>
      <c r="W42" s="762" t="str">
        <f>IF(記録用紙入力!Y63="","",記録用紙入力!Y63)</f>
        <v/>
      </c>
      <c r="X42" s="763"/>
      <c r="Y42" s="320" t="str">
        <f>IF(記録用紙入力!AA63="","",記録用紙入力!AA63)</f>
        <v/>
      </c>
      <c r="Z42" s="740" t="str">
        <f>IF(記録用紙入力!AB63="","",記録用紙入力!AB63)</f>
        <v/>
      </c>
      <c r="AA42" s="764"/>
      <c r="AB42" s="764"/>
      <c r="AC42" s="764"/>
      <c r="AD42" s="764"/>
      <c r="AE42" s="764"/>
      <c r="AF42" s="764"/>
      <c r="AG42" s="764"/>
      <c r="AH42" s="740" t="str">
        <f>IF(記録用紙入力!AJ63="","",記録用紙入力!AJ63)</f>
        <v/>
      </c>
      <c r="AI42" s="764"/>
      <c r="AJ42" s="764"/>
      <c r="AK42" s="307" t="str">
        <f>IF(記録用紙入力!AM63="","",記録用紙入力!AM63)</f>
        <v/>
      </c>
      <c r="AL42" s="740" t="str">
        <f>IF(記録用紙入力!AN63="","",記録用紙入力!AN63)</f>
        <v/>
      </c>
      <c r="AM42" s="773"/>
      <c r="AN42" s="773"/>
      <c r="AO42" s="307" t="str">
        <f>IF(記録用紙入力!AQ63="","",記録用紙入力!AQ63)</f>
        <v/>
      </c>
      <c r="AP42" s="312" t="str">
        <f>IF(記録用紙入力!AR63="","",記録用紙入力!AR63)</f>
        <v/>
      </c>
      <c r="AQ42" s="295" t="s">
        <v>21</v>
      </c>
      <c r="AR42" s="323" t="str">
        <f>IF(記録用紙入力!AT63="","",記録用紙入力!AT63)</f>
        <v/>
      </c>
      <c r="AS42" s="242"/>
    </row>
    <row r="43" spans="1:45" ht="15" customHeight="1">
      <c r="A43" s="241"/>
      <c r="B43" s="296"/>
      <c r="C43" s="297"/>
      <c r="D43" s="740">
        <f>IF(記録用紙入力!F64="","",記録用紙入力!F64)</f>
        <v>0</v>
      </c>
      <c r="E43" s="764"/>
      <c r="F43" s="764"/>
      <c r="G43" s="765"/>
      <c r="H43" s="740">
        <f>IF(記録用紙入力!J64="","",記録用紙入力!J64)</f>
        <v>0</v>
      </c>
      <c r="I43" s="764"/>
      <c r="J43" s="764"/>
      <c r="K43" s="765"/>
      <c r="L43" s="742" t="s">
        <v>58</v>
      </c>
      <c r="M43" s="764"/>
      <c r="N43" s="765"/>
      <c r="O43" s="742">
        <f>IF(記録用紙入力!Q64="","",記録用紙入力!Q64)</f>
        <v>0</v>
      </c>
      <c r="P43" s="743"/>
      <c r="Q43" s="743"/>
      <c r="R43" s="743"/>
      <c r="S43" s="744"/>
      <c r="T43" s="295" t="s">
        <v>57</v>
      </c>
      <c r="U43" s="742" t="s">
        <v>56</v>
      </c>
      <c r="V43" s="747"/>
      <c r="W43" s="747"/>
      <c r="X43" s="747"/>
      <c r="Y43" s="298" t="s">
        <v>57</v>
      </c>
      <c r="Z43" s="742">
        <f>IF(記録用紙入力!AB64="","",記録用紙入力!AB64)</f>
        <v>0</v>
      </c>
      <c r="AA43" s="743"/>
      <c r="AB43" s="743"/>
      <c r="AC43" s="743"/>
      <c r="AD43" s="744"/>
      <c r="AE43" s="742" t="s">
        <v>58</v>
      </c>
      <c r="AF43" s="764"/>
      <c r="AG43" s="765"/>
      <c r="AH43" s="740">
        <f>IF(記録用紙入力!AJ64="","",記録用紙入力!AJ64)</f>
        <v>0</v>
      </c>
      <c r="AI43" s="764"/>
      <c r="AJ43" s="764"/>
      <c r="AK43" s="765"/>
      <c r="AL43" s="740">
        <f>IF(記録用紙入力!AN64="","",記録用紙入力!AN64)</f>
        <v>0</v>
      </c>
      <c r="AM43" s="764"/>
      <c r="AN43" s="764"/>
      <c r="AO43" s="765"/>
      <c r="AP43" s="297"/>
      <c r="AQ43" s="299"/>
      <c r="AR43" s="241"/>
      <c r="AS43" s="242"/>
    </row>
    <row r="44" spans="1:45" ht="15" customHeight="1">
      <c r="A44" s="241"/>
      <c r="B44" s="766" t="s">
        <v>63</v>
      </c>
      <c r="C44" s="767"/>
      <c r="D44" s="742" t="s">
        <v>64</v>
      </c>
      <c r="E44" s="744"/>
      <c r="F44" s="298" t="s">
        <v>85</v>
      </c>
      <c r="G44" s="747" t="s">
        <v>66</v>
      </c>
      <c r="H44" s="747"/>
      <c r="I44" s="747"/>
      <c r="J44" s="747"/>
      <c r="K44" s="750"/>
      <c r="L44" s="768" t="s">
        <v>65</v>
      </c>
      <c r="M44" s="772"/>
      <c r="N44" s="768" t="s">
        <v>60</v>
      </c>
      <c r="O44" s="771"/>
      <c r="P44" s="772"/>
      <c r="Q44" s="745" t="s">
        <v>47</v>
      </c>
      <c r="R44" s="770"/>
      <c r="S44" s="745" t="s">
        <v>46</v>
      </c>
      <c r="T44" s="770"/>
      <c r="U44" s="768" t="s">
        <v>59</v>
      </c>
      <c r="V44" s="771"/>
      <c r="W44" s="771"/>
      <c r="X44" s="771"/>
      <c r="Y44" s="745" t="s">
        <v>46</v>
      </c>
      <c r="Z44" s="770"/>
      <c r="AA44" s="745" t="s">
        <v>47</v>
      </c>
      <c r="AB44" s="770"/>
      <c r="AC44" s="768" t="s">
        <v>60</v>
      </c>
      <c r="AD44" s="771"/>
      <c r="AE44" s="771"/>
      <c r="AF44" s="768" t="s">
        <v>63</v>
      </c>
      <c r="AG44" s="767"/>
      <c r="AH44" s="742" t="s">
        <v>64</v>
      </c>
      <c r="AI44" s="744"/>
      <c r="AJ44" s="298" t="s">
        <v>85</v>
      </c>
      <c r="AK44" s="747" t="s">
        <v>66</v>
      </c>
      <c r="AL44" s="747"/>
      <c r="AM44" s="747"/>
      <c r="AN44" s="747"/>
      <c r="AO44" s="750"/>
      <c r="AP44" s="768" t="s">
        <v>65</v>
      </c>
      <c r="AQ44" s="769"/>
      <c r="AR44" s="241"/>
      <c r="AS44" s="242"/>
    </row>
    <row r="45" spans="1:45" ht="15" customHeight="1">
      <c r="A45" s="241"/>
      <c r="B45" s="754" t="str">
        <f>IF(記録用紙入力!D66="","",記録用紙入力!D66)</f>
        <v/>
      </c>
      <c r="C45" s="743"/>
      <c r="D45" s="324" t="str">
        <f>IF(記録用紙入力!F66="","",記録用紙入力!F66)</f>
        <v/>
      </c>
      <c r="E45" s="245" t="s">
        <v>74</v>
      </c>
      <c r="F45" s="312" t="str">
        <f>IF(記録用紙入力!H66="","",記録用紙入力!H66)</f>
        <v/>
      </c>
      <c r="G45" s="726" t="str">
        <f>IF(記録用紙入力!I66="","",記録用紙入力!I66)</f>
        <v/>
      </c>
      <c r="H45" s="729"/>
      <c r="I45" s="729"/>
      <c r="J45" s="729"/>
      <c r="K45" s="730"/>
      <c r="L45" s="762" t="str">
        <f>IF(記録用紙入力!N66="","",記録用紙入力!N66)</f>
        <v/>
      </c>
      <c r="M45" s="763"/>
      <c r="N45" s="742">
        <f>IF(記録用紙入力!P66="","",記録用紙入力!P66)</f>
        <v>0</v>
      </c>
      <c r="O45" s="743"/>
      <c r="P45" s="744"/>
      <c r="Q45" s="740" t="str">
        <f>IF(記録用紙入力!S66="","",記録用紙入力!S66)</f>
        <v/>
      </c>
      <c r="R45" s="741"/>
      <c r="S45" s="740" t="str">
        <f>IF(記録用紙入力!U66="","",記録用紙入力!U66)</f>
        <v/>
      </c>
      <c r="T45" s="741"/>
      <c r="U45" s="742" t="s">
        <v>86</v>
      </c>
      <c r="V45" s="743"/>
      <c r="W45" s="743"/>
      <c r="X45" s="744"/>
      <c r="Y45" s="740" t="str">
        <f>IF(記録用紙入力!AA66="","",記録用紙入力!AA66)</f>
        <v/>
      </c>
      <c r="Z45" s="741"/>
      <c r="AA45" s="740" t="str">
        <f>IF(記録用紙入力!AC66="","",記録用紙入力!AC66)</f>
        <v/>
      </c>
      <c r="AB45" s="741"/>
      <c r="AC45" s="742">
        <f>IF(記録用紙入力!AE66="","",記録用紙入力!AE66)</f>
        <v>0</v>
      </c>
      <c r="AD45" s="743"/>
      <c r="AE45" s="744"/>
      <c r="AF45" s="742" t="str">
        <f>IF(記録用紙入力!AH66="","",記録用紙入力!AH66)</f>
        <v/>
      </c>
      <c r="AG45" s="743"/>
      <c r="AH45" s="324" t="str">
        <f>IF(記録用紙入力!AJ66="","",記録用紙入力!AJ66)</f>
        <v/>
      </c>
      <c r="AI45" s="245" t="s">
        <v>74</v>
      </c>
      <c r="AJ45" s="312" t="str">
        <f>IF(記録用紙入力!AL66="","",記録用紙入力!AL66)</f>
        <v/>
      </c>
      <c r="AK45" s="726" t="str">
        <f>IF(記録用紙入力!AM66="","",記録用紙入力!AM66)</f>
        <v/>
      </c>
      <c r="AL45" s="729"/>
      <c r="AM45" s="729"/>
      <c r="AN45" s="729"/>
      <c r="AO45" s="730"/>
      <c r="AP45" s="745" t="str">
        <f>IF(記録用紙入力!AR66="","",記録用紙入力!AR66)</f>
        <v/>
      </c>
      <c r="AQ45" s="746"/>
      <c r="AR45" s="241"/>
      <c r="AS45" s="242"/>
    </row>
    <row r="46" spans="1:45" ht="15" customHeight="1">
      <c r="A46" s="241"/>
      <c r="B46" s="756" t="str">
        <f>IF(記録用紙入力!D67="","",記録用紙入力!D67)</f>
        <v/>
      </c>
      <c r="C46" s="757"/>
      <c r="D46" s="316" t="str">
        <f>IF(記録用紙入力!F67="","",記録用紙入力!F67)</f>
        <v/>
      </c>
      <c r="E46" s="295" t="s">
        <v>74</v>
      </c>
      <c r="F46" s="316" t="str">
        <f>IF(記録用紙入力!H67="","",記録用紙入力!H67)</f>
        <v/>
      </c>
      <c r="G46" s="726" t="str">
        <f>IF(記録用紙入力!I67="","",記録用紙入力!I67)</f>
        <v/>
      </c>
      <c r="H46" s="729"/>
      <c r="I46" s="729"/>
      <c r="J46" s="729"/>
      <c r="K46" s="730"/>
      <c r="L46" s="758" t="str">
        <f>IF(記録用紙入力!N67="","",記録用紙入力!N67)</f>
        <v/>
      </c>
      <c r="M46" s="759"/>
      <c r="N46" s="742">
        <f>IF(記録用紙入力!P67="","",記録用紙入力!P67)</f>
        <v>0</v>
      </c>
      <c r="O46" s="743"/>
      <c r="P46" s="744"/>
      <c r="Q46" s="740" t="str">
        <f>IF(記録用紙入力!S67="","",記録用紙入力!S67)</f>
        <v/>
      </c>
      <c r="R46" s="741"/>
      <c r="S46" s="740" t="str">
        <f>IF(記録用紙入力!U67="","",記録用紙入力!U67)</f>
        <v/>
      </c>
      <c r="T46" s="741"/>
      <c r="U46" s="742" t="s">
        <v>87</v>
      </c>
      <c r="V46" s="743"/>
      <c r="W46" s="743"/>
      <c r="X46" s="744"/>
      <c r="Y46" s="740" t="str">
        <f>IF(記録用紙入力!AA67="","",記録用紙入力!AA67)</f>
        <v/>
      </c>
      <c r="Z46" s="741"/>
      <c r="AA46" s="740" t="str">
        <f>IF(記録用紙入力!AC67="","",記録用紙入力!AC67)</f>
        <v/>
      </c>
      <c r="AB46" s="741"/>
      <c r="AC46" s="742">
        <f>IF(記録用紙入力!AE67="","",記録用紙入力!AE67)</f>
        <v>0</v>
      </c>
      <c r="AD46" s="743"/>
      <c r="AE46" s="744"/>
      <c r="AF46" s="761" t="str">
        <f>IF(記録用紙入力!AH67="","",記録用紙入力!AH67)</f>
        <v/>
      </c>
      <c r="AG46" s="757"/>
      <c r="AH46" s="316" t="str">
        <f>IF(記録用紙入力!AJ67="","",記録用紙入力!AJ67)</f>
        <v/>
      </c>
      <c r="AI46" s="295" t="s">
        <v>74</v>
      </c>
      <c r="AJ46" s="316" t="str">
        <f>IF(記録用紙入力!AL67="","",記録用紙入力!AL67)</f>
        <v/>
      </c>
      <c r="AK46" s="726" t="str">
        <f>IF(記録用紙入力!AM67="","",記録用紙入力!AM67)</f>
        <v/>
      </c>
      <c r="AL46" s="729"/>
      <c r="AM46" s="729"/>
      <c r="AN46" s="729"/>
      <c r="AO46" s="730"/>
      <c r="AP46" s="758" t="str">
        <f>IF(記録用紙入力!AR67="","",記録用紙入力!AR67)</f>
        <v/>
      </c>
      <c r="AQ46" s="760"/>
      <c r="AR46" s="241"/>
      <c r="AS46" s="242"/>
    </row>
    <row r="47" spans="1:45" ht="15" customHeight="1">
      <c r="A47" s="241"/>
      <c r="B47" s="754" t="str">
        <f>IF(記録用紙入力!D68="","",記録用紙入力!D68)</f>
        <v/>
      </c>
      <c r="C47" s="743"/>
      <c r="D47" s="312" t="str">
        <f>IF(記録用紙入力!F68="","",記録用紙入力!F68)</f>
        <v/>
      </c>
      <c r="E47" s="245" t="s">
        <v>74</v>
      </c>
      <c r="F47" s="312" t="str">
        <f>IF(記録用紙入力!H68="","",記録用紙入力!H68)</f>
        <v/>
      </c>
      <c r="G47" s="726" t="str">
        <f>IF(記録用紙入力!I68="","",記録用紙入力!I68)</f>
        <v/>
      </c>
      <c r="H47" s="729"/>
      <c r="I47" s="729"/>
      <c r="J47" s="729"/>
      <c r="K47" s="730"/>
      <c r="L47" s="745" t="str">
        <f>IF(記録用紙入力!N68="","",記録用紙入力!N68)</f>
        <v/>
      </c>
      <c r="M47" s="755"/>
      <c r="N47" s="742">
        <f>IF(記録用紙入力!P68="","",記録用紙入力!P68)</f>
        <v>0</v>
      </c>
      <c r="O47" s="743"/>
      <c r="P47" s="744"/>
      <c r="Q47" s="740" t="str">
        <f>IF(記録用紙入力!S68="","",記録用紙入力!S68)</f>
        <v/>
      </c>
      <c r="R47" s="741"/>
      <c r="S47" s="740" t="str">
        <f>IF(記録用紙入力!U68="","",記録用紙入力!U68)</f>
        <v/>
      </c>
      <c r="T47" s="741"/>
      <c r="U47" s="742" t="s">
        <v>62</v>
      </c>
      <c r="V47" s="743"/>
      <c r="W47" s="743"/>
      <c r="X47" s="744"/>
      <c r="Y47" s="740" t="str">
        <f>IF(記録用紙入力!AA68="","",記録用紙入力!AA68)</f>
        <v/>
      </c>
      <c r="Z47" s="741"/>
      <c r="AA47" s="740" t="str">
        <f>IF(記録用紙入力!AC68="","",記録用紙入力!AC68)</f>
        <v/>
      </c>
      <c r="AB47" s="741"/>
      <c r="AC47" s="742">
        <f>IF(記録用紙入力!AE68="","",記録用紙入力!AE68)</f>
        <v>0</v>
      </c>
      <c r="AD47" s="743"/>
      <c r="AE47" s="744"/>
      <c r="AF47" s="742" t="str">
        <f>IF(記録用紙入力!AH68="","",記録用紙入力!AH68)</f>
        <v/>
      </c>
      <c r="AG47" s="743"/>
      <c r="AH47" s="312" t="str">
        <f>IF(記録用紙入力!AJ68="","",記録用紙入力!AJ68)</f>
        <v/>
      </c>
      <c r="AI47" s="245" t="s">
        <v>74</v>
      </c>
      <c r="AJ47" s="312" t="str">
        <f>IF(記録用紙入力!AL68="","",記録用紙入力!AL68)</f>
        <v/>
      </c>
      <c r="AK47" s="726" t="str">
        <f>IF(記録用紙入力!AM68="","",記録用紙入力!AM68)</f>
        <v/>
      </c>
      <c r="AL47" s="729"/>
      <c r="AM47" s="729"/>
      <c r="AN47" s="729"/>
      <c r="AO47" s="730"/>
      <c r="AP47" s="745" t="str">
        <f>IF(記録用紙入力!AR68="","",記録用紙入力!AR68)</f>
        <v/>
      </c>
      <c r="AQ47" s="746"/>
      <c r="AR47" s="241"/>
      <c r="AS47" s="242"/>
    </row>
    <row r="48" spans="1:45" ht="15" customHeight="1">
      <c r="A48" s="241"/>
      <c r="B48" s="756" t="str">
        <f>IF(記録用紙入力!D69="","",記録用紙入力!D69)</f>
        <v/>
      </c>
      <c r="C48" s="757"/>
      <c r="D48" s="316" t="str">
        <f>IF(記録用紙入力!F69="","",記録用紙入力!F69)</f>
        <v/>
      </c>
      <c r="E48" s="295" t="s">
        <v>74</v>
      </c>
      <c r="F48" s="316" t="str">
        <f>IF(記録用紙入力!H69="","",記録用紙入力!H69)</f>
        <v/>
      </c>
      <c r="G48" s="726" t="str">
        <f>IF(記録用紙入力!I69="","",記録用紙入力!I69)</f>
        <v/>
      </c>
      <c r="H48" s="729"/>
      <c r="I48" s="729"/>
      <c r="J48" s="729"/>
      <c r="K48" s="730"/>
      <c r="L48" s="758" t="str">
        <f>IF(記録用紙入力!N69="","",記録用紙入力!N69)</f>
        <v/>
      </c>
      <c r="M48" s="759"/>
      <c r="N48" s="742">
        <f>IF(記録用紙入力!P69="","",記録用紙入力!P69)</f>
        <v>0</v>
      </c>
      <c r="O48" s="743"/>
      <c r="P48" s="744"/>
      <c r="Q48" s="740" t="str">
        <f>IF(記録用紙入力!S69="","",記録用紙入力!S69)</f>
        <v/>
      </c>
      <c r="R48" s="741"/>
      <c r="S48" s="740" t="str">
        <f>IF(記録用紙入力!U69="","",記録用紙入力!U69)</f>
        <v/>
      </c>
      <c r="T48" s="741"/>
      <c r="U48" s="742" t="s">
        <v>61</v>
      </c>
      <c r="V48" s="743"/>
      <c r="W48" s="743"/>
      <c r="X48" s="744"/>
      <c r="Y48" s="740" t="str">
        <f>IF(記録用紙入力!AA69="","",記録用紙入力!AA69)</f>
        <v/>
      </c>
      <c r="Z48" s="741"/>
      <c r="AA48" s="740" t="str">
        <f>IF(記録用紙入力!AC69="","",記録用紙入力!AC69)</f>
        <v/>
      </c>
      <c r="AB48" s="741"/>
      <c r="AC48" s="742">
        <f>IF(記録用紙入力!AE69="","",記録用紙入力!AE69)</f>
        <v>0</v>
      </c>
      <c r="AD48" s="743"/>
      <c r="AE48" s="744"/>
      <c r="AF48" s="761" t="str">
        <f>IF(記録用紙入力!AH69="","",記録用紙入力!AH69)</f>
        <v/>
      </c>
      <c r="AG48" s="757"/>
      <c r="AH48" s="316" t="str">
        <f>IF(記録用紙入力!AJ69="","",記録用紙入力!AJ69)</f>
        <v/>
      </c>
      <c r="AI48" s="295" t="s">
        <v>74</v>
      </c>
      <c r="AJ48" s="316" t="str">
        <f>IF(記録用紙入力!AL69="","",記録用紙入力!AL69)</f>
        <v/>
      </c>
      <c r="AK48" s="726" t="str">
        <f>IF(記録用紙入力!AM69="","",記録用紙入力!AM69)</f>
        <v/>
      </c>
      <c r="AL48" s="729"/>
      <c r="AM48" s="729"/>
      <c r="AN48" s="729"/>
      <c r="AO48" s="730"/>
      <c r="AP48" s="758" t="str">
        <f>IF(記録用紙入力!AR69="","",記録用紙入力!AR69)</f>
        <v/>
      </c>
      <c r="AQ48" s="760"/>
      <c r="AR48" s="241"/>
      <c r="AS48" s="242"/>
    </row>
    <row r="49" spans="1:45" ht="15" customHeight="1">
      <c r="A49" s="241"/>
      <c r="B49" s="754" t="str">
        <f>IF(記録用紙入力!D70="","",記録用紙入力!D70)</f>
        <v/>
      </c>
      <c r="C49" s="743"/>
      <c r="D49" s="312" t="str">
        <f>IF(記録用紙入力!F70="","",記録用紙入力!F70)</f>
        <v/>
      </c>
      <c r="E49" s="245" t="s">
        <v>74</v>
      </c>
      <c r="F49" s="312" t="str">
        <f>IF(記録用紙入力!H70="","",記録用紙入力!H70)</f>
        <v/>
      </c>
      <c r="G49" s="726" t="str">
        <f>IF(記録用紙入力!I70="","",記録用紙入力!I70)</f>
        <v/>
      </c>
      <c r="H49" s="729"/>
      <c r="I49" s="729"/>
      <c r="J49" s="729"/>
      <c r="K49" s="730"/>
      <c r="L49" s="745" t="str">
        <f>IF(記録用紙入力!N70="","",記録用紙入力!N70)</f>
        <v/>
      </c>
      <c r="M49" s="755"/>
      <c r="N49" s="742">
        <f>IF(記録用紙入力!P70="","",記録用紙入力!P70)</f>
        <v>0</v>
      </c>
      <c r="O49" s="743"/>
      <c r="P49" s="744"/>
      <c r="Q49" s="740" t="str">
        <f>IF(記録用紙入力!S70="","",記録用紙入力!S70)</f>
        <v/>
      </c>
      <c r="R49" s="741"/>
      <c r="S49" s="740" t="str">
        <f>IF(記録用紙入力!U70="","",記録用紙入力!U70)</f>
        <v/>
      </c>
      <c r="T49" s="741"/>
      <c r="U49" s="742" t="s">
        <v>88</v>
      </c>
      <c r="V49" s="743"/>
      <c r="W49" s="743"/>
      <c r="X49" s="744"/>
      <c r="Y49" s="740" t="str">
        <f>IF(記録用紙入力!AA70="","",記録用紙入力!AA70)</f>
        <v/>
      </c>
      <c r="Z49" s="741"/>
      <c r="AA49" s="740" t="str">
        <f>IF(記録用紙入力!AC70="","",記録用紙入力!AC70)</f>
        <v/>
      </c>
      <c r="AB49" s="741"/>
      <c r="AC49" s="742">
        <f>IF(記録用紙入力!AE70="","",記録用紙入力!AE70)</f>
        <v>0</v>
      </c>
      <c r="AD49" s="743"/>
      <c r="AE49" s="744"/>
      <c r="AF49" s="742" t="str">
        <f>IF(記録用紙入力!AH70="","",記録用紙入力!AH70)</f>
        <v/>
      </c>
      <c r="AG49" s="743"/>
      <c r="AH49" s="312" t="str">
        <f>IF(記録用紙入力!AJ70="","",記録用紙入力!AJ70)</f>
        <v/>
      </c>
      <c r="AI49" s="245" t="s">
        <v>74</v>
      </c>
      <c r="AJ49" s="312" t="str">
        <f>IF(記録用紙入力!AL70="","",記録用紙入力!AL70)</f>
        <v/>
      </c>
      <c r="AK49" s="726" t="str">
        <f>IF(記録用紙入力!AM70="","",記録用紙入力!AM70)</f>
        <v/>
      </c>
      <c r="AL49" s="729"/>
      <c r="AM49" s="729"/>
      <c r="AN49" s="729"/>
      <c r="AO49" s="730"/>
      <c r="AP49" s="745" t="str">
        <f>IF(記録用紙入力!AR70="","",記録用紙入力!AR70)</f>
        <v/>
      </c>
      <c r="AQ49" s="746"/>
      <c r="AR49" s="241"/>
      <c r="AS49" s="242"/>
    </row>
    <row r="50" spans="1:45" ht="15.75" customHeight="1">
      <c r="A50" s="241"/>
      <c r="B50" s="715" t="s">
        <v>227</v>
      </c>
      <c r="C50" s="716"/>
      <c r="D50" s="742" t="s">
        <v>64</v>
      </c>
      <c r="E50" s="747"/>
      <c r="F50" s="742" t="s">
        <v>89</v>
      </c>
      <c r="G50" s="748"/>
      <c r="H50" s="748"/>
      <c r="I50" s="748"/>
      <c r="J50" s="749"/>
      <c r="K50" s="747" t="s">
        <v>67</v>
      </c>
      <c r="L50" s="748"/>
      <c r="M50" s="748"/>
      <c r="N50" s="742" t="s">
        <v>90</v>
      </c>
      <c r="O50" s="747"/>
      <c r="P50" s="747"/>
      <c r="Q50" s="747"/>
      <c r="R50" s="747"/>
      <c r="S50" s="750"/>
      <c r="T50" s="751" t="s">
        <v>68</v>
      </c>
      <c r="U50" s="752"/>
      <c r="V50" s="752"/>
      <c r="W50" s="752"/>
      <c r="X50" s="752"/>
      <c r="Y50" s="752"/>
      <c r="Z50" s="752"/>
      <c r="AA50" s="752"/>
      <c r="AB50" s="752"/>
      <c r="AC50" s="752"/>
      <c r="AD50" s="752"/>
      <c r="AE50" s="752"/>
      <c r="AF50" s="752"/>
      <c r="AG50" s="752"/>
      <c r="AH50" s="752"/>
      <c r="AI50" s="752"/>
      <c r="AJ50" s="752"/>
      <c r="AK50" s="752"/>
      <c r="AL50" s="752"/>
      <c r="AM50" s="752"/>
      <c r="AN50" s="752"/>
      <c r="AO50" s="752"/>
      <c r="AP50" s="752"/>
      <c r="AQ50" s="753"/>
      <c r="AR50" s="242"/>
      <c r="AS50" s="242"/>
    </row>
    <row r="51" spans="1:45" ht="15.75" customHeight="1">
      <c r="A51" s="241"/>
      <c r="B51" s="717"/>
      <c r="C51" s="718"/>
      <c r="D51" s="305" t="str">
        <f>IF(記録用紙入力!F72="","",記録用紙入力!F72)</f>
        <v/>
      </c>
      <c r="E51" s="245" t="s">
        <v>21</v>
      </c>
      <c r="F51" s="726" t="str">
        <f>IF(記録用紙入力!H72="","",記録用紙入力!H72)</f>
        <v/>
      </c>
      <c r="G51" s="727"/>
      <c r="H51" s="727"/>
      <c r="I51" s="727"/>
      <c r="J51" s="728"/>
      <c r="K51" s="726" t="str">
        <f>IF(記録用紙入力!M72="","",記録用紙入力!M72)</f>
        <v/>
      </c>
      <c r="L51" s="729"/>
      <c r="M51" s="730"/>
      <c r="N51" s="726" t="str">
        <f>IF(記録用紙入力!P72="","",記録用紙入力!P72)</f>
        <v/>
      </c>
      <c r="O51" s="727"/>
      <c r="P51" s="727"/>
      <c r="Q51" s="731" t="str">
        <f>IF(記録用紙入力!S72="","",記録用紙入力!S72)</f>
        <v/>
      </c>
      <c r="R51" s="727"/>
      <c r="S51" s="728"/>
      <c r="T51" s="726" t="str">
        <f>IF(記録用紙入力!V72="","",記録用紙入力!V72)</f>
        <v/>
      </c>
      <c r="U51" s="727"/>
      <c r="V51" s="727"/>
      <c r="W51" s="727"/>
      <c r="X51" s="727"/>
      <c r="Y51" s="727"/>
      <c r="Z51" s="727"/>
      <c r="AA51" s="727"/>
      <c r="AB51" s="727"/>
      <c r="AC51" s="727"/>
      <c r="AD51" s="727"/>
      <c r="AE51" s="727"/>
      <c r="AF51" s="727"/>
      <c r="AG51" s="727"/>
      <c r="AH51" s="727"/>
      <c r="AI51" s="727"/>
      <c r="AJ51" s="727"/>
      <c r="AK51" s="727"/>
      <c r="AL51" s="727"/>
      <c r="AM51" s="727"/>
      <c r="AN51" s="727"/>
      <c r="AO51" s="727"/>
      <c r="AP51" s="727"/>
      <c r="AQ51" s="732"/>
      <c r="AR51" s="241"/>
      <c r="AS51" s="242"/>
    </row>
    <row r="52" spans="1:45" ht="15.75" customHeight="1">
      <c r="A52" s="241"/>
      <c r="B52" s="717"/>
      <c r="C52" s="718"/>
      <c r="D52" s="312" t="str">
        <f>IF(記録用紙入力!F73="","",記録用紙入力!F73)</f>
        <v/>
      </c>
      <c r="E52" s="293" t="s">
        <v>21</v>
      </c>
      <c r="F52" s="726" t="str">
        <f>IF(記録用紙入力!H73="","",記録用紙入力!H73)</f>
        <v/>
      </c>
      <c r="G52" s="727"/>
      <c r="H52" s="727"/>
      <c r="I52" s="727"/>
      <c r="J52" s="728"/>
      <c r="K52" s="726" t="str">
        <f>IF(記録用紙入力!M73="","",記録用紙入力!M73)</f>
        <v/>
      </c>
      <c r="L52" s="729"/>
      <c r="M52" s="730"/>
      <c r="N52" s="726" t="str">
        <f>IF(記録用紙入力!P73="","",記録用紙入力!P73)</f>
        <v/>
      </c>
      <c r="O52" s="727"/>
      <c r="P52" s="727"/>
      <c r="Q52" s="731" t="str">
        <f>IF(記録用紙入力!S73="","",記録用紙入力!S73)</f>
        <v/>
      </c>
      <c r="R52" s="727"/>
      <c r="S52" s="728"/>
      <c r="T52" s="726" t="str">
        <f>IF(記録用紙入力!V73="","",記録用紙入力!V73)</f>
        <v/>
      </c>
      <c r="U52" s="727"/>
      <c r="V52" s="727"/>
      <c r="W52" s="727"/>
      <c r="X52" s="727"/>
      <c r="Y52" s="727"/>
      <c r="Z52" s="727"/>
      <c r="AA52" s="727"/>
      <c r="AB52" s="727"/>
      <c r="AC52" s="727"/>
      <c r="AD52" s="727"/>
      <c r="AE52" s="727"/>
      <c r="AF52" s="727"/>
      <c r="AG52" s="727"/>
      <c r="AH52" s="727"/>
      <c r="AI52" s="727"/>
      <c r="AJ52" s="727"/>
      <c r="AK52" s="727"/>
      <c r="AL52" s="727"/>
      <c r="AM52" s="727"/>
      <c r="AN52" s="727"/>
      <c r="AO52" s="727"/>
      <c r="AP52" s="727"/>
      <c r="AQ52" s="732"/>
      <c r="AR52" s="241"/>
      <c r="AS52" s="242"/>
    </row>
    <row r="53" spans="1:45" ht="15.75" customHeight="1">
      <c r="A53" s="241"/>
      <c r="B53" s="717"/>
      <c r="C53" s="718"/>
      <c r="D53" s="305" t="str">
        <f>IF(記録用紙入力!F74="","",記録用紙入力!F74)</f>
        <v/>
      </c>
      <c r="E53" s="245" t="s">
        <v>21</v>
      </c>
      <c r="F53" s="726" t="str">
        <f>IF(記録用紙入力!H74="","",記録用紙入力!H74)</f>
        <v/>
      </c>
      <c r="G53" s="727"/>
      <c r="H53" s="727"/>
      <c r="I53" s="727"/>
      <c r="J53" s="728"/>
      <c r="K53" s="726" t="str">
        <f>IF(記録用紙入力!M74="","",記録用紙入力!M74)</f>
        <v/>
      </c>
      <c r="L53" s="729"/>
      <c r="M53" s="730"/>
      <c r="N53" s="726" t="str">
        <f>IF(記録用紙入力!P74="","",記録用紙入力!P74)</f>
        <v/>
      </c>
      <c r="O53" s="727"/>
      <c r="P53" s="727"/>
      <c r="Q53" s="731" t="str">
        <f>IF(記録用紙入力!S74="","",記録用紙入力!S74)</f>
        <v/>
      </c>
      <c r="R53" s="727"/>
      <c r="S53" s="728"/>
      <c r="T53" s="726" t="str">
        <f>IF(記録用紙入力!V74="","",記録用紙入力!V74)</f>
        <v/>
      </c>
      <c r="U53" s="727"/>
      <c r="V53" s="727"/>
      <c r="W53" s="727"/>
      <c r="X53" s="727"/>
      <c r="Y53" s="727"/>
      <c r="Z53" s="727"/>
      <c r="AA53" s="727"/>
      <c r="AB53" s="727"/>
      <c r="AC53" s="727"/>
      <c r="AD53" s="727"/>
      <c r="AE53" s="727"/>
      <c r="AF53" s="727"/>
      <c r="AG53" s="727"/>
      <c r="AH53" s="727"/>
      <c r="AI53" s="727"/>
      <c r="AJ53" s="727"/>
      <c r="AK53" s="727"/>
      <c r="AL53" s="727"/>
      <c r="AM53" s="727"/>
      <c r="AN53" s="727"/>
      <c r="AO53" s="727"/>
      <c r="AP53" s="727"/>
      <c r="AQ53" s="732"/>
      <c r="AR53" s="241"/>
      <c r="AS53" s="242"/>
    </row>
    <row r="54" spans="1:45" ht="15.75" customHeight="1">
      <c r="A54" s="241"/>
      <c r="B54" s="717"/>
      <c r="C54" s="718"/>
      <c r="D54" s="312" t="str">
        <f>IF(記録用紙入力!F75="","",記録用紙入力!F75)</f>
        <v/>
      </c>
      <c r="E54" s="293" t="s">
        <v>21</v>
      </c>
      <c r="F54" s="726" t="str">
        <f>IF(記録用紙入力!H75="","",記録用紙入力!H75)</f>
        <v/>
      </c>
      <c r="G54" s="727"/>
      <c r="H54" s="727"/>
      <c r="I54" s="727"/>
      <c r="J54" s="728"/>
      <c r="K54" s="726" t="str">
        <f>IF(記録用紙入力!M75="","",記録用紙入力!M75)</f>
        <v/>
      </c>
      <c r="L54" s="729"/>
      <c r="M54" s="730"/>
      <c r="N54" s="726" t="str">
        <f>IF(記録用紙入力!P75="","",記録用紙入力!P75)</f>
        <v/>
      </c>
      <c r="O54" s="727"/>
      <c r="P54" s="727"/>
      <c r="Q54" s="731" t="str">
        <f>IF(記録用紙入力!S75="","",記録用紙入力!S75)</f>
        <v/>
      </c>
      <c r="R54" s="727"/>
      <c r="S54" s="728"/>
      <c r="T54" s="726" t="str">
        <f>IF(記録用紙入力!V75="","",記録用紙入力!V75)</f>
        <v/>
      </c>
      <c r="U54" s="727"/>
      <c r="V54" s="727"/>
      <c r="W54" s="727"/>
      <c r="X54" s="727"/>
      <c r="Y54" s="727"/>
      <c r="Z54" s="727"/>
      <c r="AA54" s="727"/>
      <c r="AB54" s="727"/>
      <c r="AC54" s="727"/>
      <c r="AD54" s="727"/>
      <c r="AE54" s="727"/>
      <c r="AF54" s="727"/>
      <c r="AG54" s="727"/>
      <c r="AH54" s="727"/>
      <c r="AI54" s="727"/>
      <c r="AJ54" s="727"/>
      <c r="AK54" s="727"/>
      <c r="AL54" s="727"/>
      <c r="AM54" s="727"/>
      <c r="AN54" s="727"/>
      <c r="AO54" s="727"/>
      <c r="AP54" s="727"/>
      <c r="AQ54" s="732"/>
      <c r="AR54" s="241"/>
      <c r="AS54" s="242"/>
    </row>
    <row r="55" spans="1:45" ht="15.75" customHeight="1">
      <c r="A55" s="241"/>
      <c r="B55" s="717"/>
      <c r="C55" s="718"/>
      <c r="D55" s="305" t="str">
        <f>IF(記録用紙入力!F76="","",記録用紙入力!F76)</f>
        <v/>
      </c>
      <c r="E55" s="245" t="s">
        <v>21</v>
      </c>
      <c r="F55" s="726" t="str">
        <f>IF(記録用紙入力!H76="","",記録用紙入力!H76)</f>
        <v/>
      </c>
      <c r="G55" s="727"/>
      <c r="H55" s="727"/>
      <c r="I55" s="727"/>
      <c r="J55" s="728"/>
      <c r="K55" s="726" t="str">
        <f>IF(記録用紙入力!M76="","",記録用紙入力!M76)</f>
        <v/>
      </c>
      <c r="L55" s="729"/>
      <c r="M55" s="730"/>
      <c r="N55" s="726" t="str">
        <f>IF(記録用紙入力!P76="","",記録用紙入力!P76)</f>
        <v/>
      </c>
      <c r="O55" s="727"/>
      <c r="P55" s="727"/>
      <c r="Q55" s="731" t="str">
        <f>IF(記録用紙入力!S76="","",記録用紙入力!S76)</f>
        <v/>
      </c>
      <c r="R55" s="727"/>
      <c r="S55" s="728"/>
      <c r="T55" s="726" t="str">
        <f>IF(記録用紙入力!V76="","",記録用紙入力!V76)</f>
        <v/>
      </c>
      <c r="U55" s="727"/>
      <c r="V55" s="727"/>
      <c r="W55" s="727"/>
      <c r="X55" s="727"/>
      <c r="Y55" s="727"/>
      <c r="Z55" s="727"/>
      <c r="AA55" s="727"/>
      <c r="AB55" s="727"/>
      <c r="AC55" s="727"/>
      <c r="AD55" s="727"/>
      <c r="AE55" s="727"/>
      <c r="AF55" s="727"/>
      <c r="AG55" s="727"/>
      <c r="AH55" s="727"/>
      <c r="AI55" s="727"/>
      <c r="AJ55" s="727"/>
      <c r="AK55" s="727"/>
      <c r="AL55" s="727"/>
      <c r="AM55" s="727"/>
      <c r="AN55" s="727"/>
      <c r="AO55" s="727"/>
      <c r="AP55" s="727"/>
      <c r="AQ55" s="732"/>
      <c r="AR55" s="241"/>
      <c r="AS55" s="242"/>
    </row>
    <row r="56" spans="1:45" ht="15.75" customHeight="1">
      <c r="A56" s="241"/>
      <c r="B56" s="717"/>
      <c r="C56" s="718"/>
      <c r="D56" s="312" t="str">
        <f>IF(記録用紙入力!F77="","",記録用紙入力!F77)</f>
        <v/>
      </c>
      <c r="E56" s="293" t="s">
        <v>21</v>
      </c>
      <c r="F56" s="726" t="str">
        <f>IF(記録用紙入力!H77="","",記録用紙入力!H77)</f>
        <v/>
      </c>
      <c r="G56" s="727"/>
      <c r="H56" s="727"/>
      <c r="I56" s="727"/>
      <c r="J56" s="728"/>
      <c r="K56" s="726" t="str">
        <f>IF(記録用紙入力!M77="","",記録用紙入力!M77)</f>
        <v/>
      </c>
      <c r="L56" s="729"/>
      <c r="M56" s="730"/>
      <c r="N56" s="726" t="str">
        <f>IF(記録用紙入力!P77="","",記録用紙入力!P77)</f>
        <v/>
      </c>
      <c r="O56" s="727"/>
      <c r="P56" s="727"/>
      <c r="Q56" s="731" t="str">
        <f>IF(記録用紙入力!S77="","",記録用紙入力!S77)</f>
        <v/>
      </c>
      <c r="R56" s="727"/>
      <c r="S56" s="728"/>
      <c r="T56" s="726" t="str">
        <f>IF(記録用紙入力!V77="","",記録用紙入力!V77)</f>
        <v/>
      </c>
      <c r="U56" s="727"/>
      <c r="V56" s="727"/>
      <c r="W56" s="727"/>
      <c r="X56" s="727"/>
      <c r="Y56" s="727"/>
      <c r="Z56" s="727"/>
      <c r="AA56" s="727"/>
      <c r="AB56" s="727"/>
      <c r="AC56" s="727"/>
      <c r="AD56" s="727"/>
      <c r="AE56" s="727"/>
      <c r="AF56" s="727"/>
      <c r="AG56" s="727"/>
      <c r="AH56" s="727"/>
      <c r="AI56" s="727"/>
      <c r="AJ56" s="727"/>
      <c r="AK56" s="727"/>
      <c r="AL56" s="727"/>
      <c r="AM56" s="727"/>
      <c r="AN56" s="727"/>
      <c r="AO56" s="727"/>
      <c r="AP56" s="727"/>
      <c r="AQ56" s="732"/>
      <c r="AR56" s="241"/>
      <c r="AS56" s="242"/>
    </row>
    <row r="57" spans="1:45" ht="15.75" customHeight="1">
      <c r="A57" s="241"/>
      <c r="B57" s="717"/>
      <c r="C57" s="718"/>
      <c r="D57" s="305" t="str">
        <f>IF(記録用紙入力!F78="","",記録用紙入力!F78)</f>
        <v/>
      </c>
      <c r="E57" s="245" t="s">
        <v>21</v>
      </c>
      <c r="F57" s="726" t="str">
        <f>IF(記録用紙入力!H78="","",記録用紙入力!H78)</f>
        <v/>
      </c>
      <c r="G57" s="727"/>
      <c r="H57" s="727"/>
      <c r="I57" s="727"/>
      <c r="J57" s="728"/>
      <c r="K57" s="726" t="str">
        <f>IF(記録用紙入力!M78="","",記録用紙入力!M78)</f>
        <v/>
      </c>
      <c r="L57" s="729"/>
      <c r="M57" s="730"/>
      <c r="N57" s="726" t="str">
        <f>IF(記録用紙入力!P78="","",記録用紙入力!P78)</f>
        <v/>
      </c>
      <c r="O57" s="727"/>
      <c r="P57" s="727"/>
      <c r="Q57" s="731" t="str">
        <f>IF(記録用紙入力!S78="","",記録用紙入力!S78)</f>
        <v/>
      </c>
      <c r="R57" s="727"/>
      <c r="S57" s="728"/>
      <c r="T57" s="726" t="str">
        <f>IF(記録用紙入力!V78="","",記録用紙入力!V78)</f>
        <v/>
      </c>
      <c r="U57" s="727"/>
      <c r="V57" s="727"/>
      <c r="W57" s="727"/>
      <c r="X57" s="727"/>
      <c r="Y57" s="727"/>
      <c r="Z57" s="727"/>
      <c r="AA57" s="727"/>
      <c r="AB57" s="727"/>
      <c r="AC57" s="727"/>
      <c r="AD57" s="727"/>
      <c r="AE57" s="727"/>
      <c r="AF57" s="727"/>
      <c r="AG57" s="727"/>
      <c r="AH57" s="727"/>
      <c r="AI57" s="727"/>
      <c r="AJ57" s="727"/>
      <c r="AK57" s="727"/>
      <c r="AL57" s="727"/>
      <c r="AM57" s="727"/>
      <c r="AN57" s="727"/>
      <c r="AO57" s="727"/>
      <c r="AP57" s="727"/>
      <c r="AQ57" s="732"/>
      <c r="AR57" s="241"/>
      <c r="AS57" s="242"/>
    </row>
    <row r="58" spans="1:45" ht="15.75" customHeight="1">
      <c r="A58" s="241"/>
      <c r="B58" s="717"/>
      <c r="C58" s="718"/>
      <c r="D58" s="312" t="str">
        <f>IF(記録用紙入力!F79="","",記録用紙入力!F79)</f>
        <v/>
      </c>
      <c r="E58" s="293" t="s">
        <v>21</v>
      </c>
      <c r="F58" s="726" t="str">
        <f>IF(記録用紙入力!H79="","",記録用紙入力!H79)</f>
        <v/>
      </c>
      <c r="G58" s="727"/>
      <c r="H58" s="727"/>
      <c r="I58" s="727"/>
      <c r="J58" s="728"/>
      <c r="K58" s="726" t="str">
        <f>IF(記録用紙入力!M79="","",記録用紙入力!M79)</f>
        <v/>
      </c>
      <c r="L58" s="729"/>
      <c r="M58" s="730"/>
      <c r="N58" s="726" t="str">
        <f>IF(記録用紙入力!P79="","",記録用紙入力!P79)</f>
        <v/>
      </c>
      <c r="O58" s="727"/>
      <c r="P58" s="727"/>
      <c r="Q58" s="731" t="str">
        <f>IF(記録用紙入力!S79="","",記録用紙入力!S79)</f>
        <v/>
      </c>
      <c r="R58" s="727"/>
      <c r="S58" s="728"/>
      <c r="T58" s="726" t="str">
        <f>IF(記録用紙入力!V79="","",記録用紙入力!V79)</f>
        <v/>
      </c>
      <c r="U58" s="727"/>
      <c r="V58" s="727"/>
      <c r="W58" s="727"/>
      <c r="X58" s="727"/>
      <c r="Y58" s="727"/>
      <c r="Z58" s="727"/>
      <c r="AA58" s="727"/>
      <c r="AB58" s="727"/>
      <c r="AC58" s="727"/>
      <c r="AD58" s="727"/>
      <c r="AE58" s="727"/>
      <c r="AF58" s="727"/>
      <c r="AG58" s="727"/>
      <c r="AH58" s="727"/>
      <c r="AI58" s="727"/>
      <c r="AJ58" s="727"/>
      <c r="AK58" s="727"/>
      <c r="AL58" s="727"/>
      <c r="AM58" s="727"/>
      <c r="AN58" s="727"/>
      <c r="AO58" s="727"/>
      <c r="AP58" s="727"/>
      <c r="AQ58" s="732"/>
      <c r="AR58" s="241"/>
      <c r="AS58" s="242"/>
    </row>
    <row r="59" spans="1:45" ht="15.75" customHeight="1">
      <c r="A59" s="241"/>
      <c r="B59" s="717"/>
      <c r="C59" s="718"/>
      <c r="D59" s="312" t="str">
        <f>IF(記録用紙入力!F80="","",記録用紙入力!F80)</f>
        <v/>
      </c>
      <c r="E59" s="293" t="s">
        <v>21</v>
      </c>
      <c r="F59" s="726" t="str">
        <f>IF(記録用紙入力!H80="","",記録用紙入力!H80)</f>
        <v/>
      </c>
      <c r="G59" s="727"/>
      <c r="H59" s="727"/>
      <c r="I59" s="727"/>
      <c r="J59" s="728"/>
      <c r="K59" s="726" t="str">
        <f>IF(記録用紙入力!M80="","",記録用紙入力!M80)</f>
        <v/>
      </c>
      <c r="L59" s="729"/>
      <c r="M59" s="730"/>
      <c r="N59" s="726" t="str">
        <f>IF(記録用紙入力!P80="","",記録用紙入力!P80)</f>
        <v/>
      </c>
      <c r="O59" s="727"/>
      <c r="P59" s="727"/>
      <c r="Q59" s="731" t="str">
        <f>IF(記録用紙入力!S80="","",記録用紙入力!S80)</f>
        <v/>
      </c>
      <c r="R59" s="727"/>
      <c r="S59" s="728"/>
      <c r="T59" s="726" t="str">
        <f>IF(記録用紙入力!V80="","",記録用紙入力!V80)</f>
        <v/>
      </c>
      <c r="U59" s="727"/>
      <c r="V59" s="727"/>
      <c r="W59" s="727"/>
      <c r="X59" s="727"/>
      <c r="Y59" s="727"/>
      <c r="Z59" s="727"/>
      <c r="AA59" s="727"/>
      <c r="AB59" s="727"/>
      <c r="AC59" s="727"/>
      <c r="AD59" s="727"/>
      <c r="AE59" s="727"/>
      <c r="AF59" s="727"/>
      <c r="AG59" s="727"/>
      <c r="AH59" s="727"/>
      <c r="AI59" s="727"/>
      <c r="AJ59" s="727"/>
      <c r="AK59" s="727"/>
      <c r="AL59" s="727"/>
      <c r="AM59" s="727"/>
      <c r="AN59" s="727"/>
      <c r="AO59" s="727"/>
      <c r="AP59" s="727"/>
      <c r="AQ59" s="732"/>
      <c r="AR59" s="241"/>
      <c r="AS59" s="242"/>
    </row>
    <row r="60" spans="1:45" ht="15.75" customHeight="1" thickBot="1">
      <c r="A60" s="241"/>
      <c r="B60" s="719"/>
      <c r="C60" s="720"/>
      <c r="D60" s="325" t="str">
        <f>IF(記録用紙入力!F81="","",記録用紙入力!F81)</f>
        <v/>
      </c>
      <c r="E60" s="252" t="s">
        <v>21</v>
      </c>
      <c r="F60" s="733" t="str">
        <f>IF(記録用紙入力!H81="","",記録用紙入力!H81)</f>
        <v/>
      </c>
      <c r="G60" s="734"/>
      <c r="H60" s="734"/>
      <c r="I60" s="734"/>
      <c r="J60" s="735"/>
      <c r="K60" s="733" t="str">
        <f>IF(記録用紙入力!M81="","",記録用紙入力!M81)</f>
        <v/>
      </c>
      <c r="L60" s="736"/>
      <c r="M60" s="737"/>
      <c r="N60" s="733" t="str">
        <f>IF(記録用紙入力!P81="","",記録用紙入力!P81)</f>
        <v/>
      </c>
      <c r="O60" s="734"/>
      <c r="P60" s="734"/>
      <c r="Q60" s="738" t="str">
        <f>IF(記録用紙入力!S81="","",記録用紙入力!S81)</f>
        <v/>
      </c>
      <c r="R60" s="734"/>
      <c r="S60" s="735"/>
      <c r="T60" s="733" t="str">
        <f>IF(記録用紙入力!V81="","",記録用紙入力!V81)</f>
        <v/>
      </c>
      <c r="U60" s="734"/>
      <c r="V60" s="734"/>
      <c r="W60" s="734"/>
      <c r="X60" s="734"/>
      <c r="Y60" s="734"/>
      <c r="Z60" s="734"/>
      <c r="AA60" s="734"/>
      <c r="AB60" s="734"/>
      <c r="AC60" s="734"/>
      <c r="AD60" s="734"/>
      <c r="AE60" s="734"/>
      <c r="AF60" s="734"/>
      <c r="AG60" s="734"/>
      <c r="AH60" s="734"/>
      <c r="AI60" s="734"/>
      <c r="AJ60" s="734"/>
      <c r="AK60" s="734"/>
      <c r="AL60" s="734"/>
      <c r="AM60" s="734"/>
      <c r="AN60" s="734"/>
      <c r="AO60" s="734"/>
      <c r="AP60" s="734"/>
      <c r="AQ60" s="739"/>
      <c r="AR60" s="241"/>
      <c r="AS60" s="242"/>
    </row>
    <row r="61" spans="1:45" ht="18.75" customHeight="1">
      <c r="A61" s="244"/>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242"/>
      <c r="AS61" s="242"/>
    </row>
    <row r="62" spans="1:45" ht="12.75" customHeight="1">
      <c r="A62" s="46"/>
    </row>
    <row r="63" spans="1:45" ht="12.75" customHeight="1">
      <c r="A63" s="45"/>
    </row>
    <row r="64" spans="1:45" ht="12.75" customHeight="1">
      <c r="A64" s="46"/>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3.5" customHeight="1"/>
    <row r="94" ht="13.5" customHeight="1"/>
    <row r="95" ht="13.5" customHeight="1"/>
    <row r="96" ht="13.5" customHeight="1"/>
  </sheetData>
  <sheetProtection password="CFD9" sheet="1" objects="1" scenarios="1" formatCells="0"/>
  <mergeCells count="352">
    <mergeCell ref="A1:AR1"/>
    <mergeCell ref="A3:AR3"/>
    <mergeCell ref="D7:H8"/>
    <mergeCell ref="P5:W6"/>
    <mergeCell ref="Z5:AG6"/>
    <mergeCell ref="AH5:AI6"/>
    <mergeCell ref="AJ5:AQ5"/>
    <mergeCell ref="AJ6:AQ6"/>
    <mergeCell ref="AC7:AI7"/>
    <mergeCell ref="AC8:AI8"/>
    <mergeCell ref="N7:T7"/>
    <mergeCell ref="N8:T8"/>
    <mergeCell ref="U7:AB8"/>
    <mergeCell ref="AJ7:AQ8"/>
    <mergeCell ref="Z12:AA12"/>
    <mergeCell ref="AF12:AG12"/>
    <mergeCell ref="B9:C9"/>
    <mergeCell ref="Z13:AD13"/>
    <mergeCell ref="AF13:AJ13"/>
    <mergeCell ref="AL13:AP13"/>
    <mergeCell ref="E13:P13"/>
    <mergeCell ref="B14:C14"/>
    <mergeCell ref="W14:X14"/>
    <mergeCell ref="AF14:AJ14"/>
    <mergeCell ref="AL12:AP12"/>
    <mergeCell ref="W13:X13"/>
    <mergeCell ref="AB11:AC11"/>
    <mergeCell ref="AD11:AF11"/>
    <mergeCell ref="AH9:AH11"/>
    <mergeCell ref="AO10:AP10"/>
    <mergeCell ref="Y11:Z11"/>
    <mergeCell ref="S15:T18"/>
    <mergeCell ref="U15:U16"/>
    <mergeCell ref="D9:S11"/>
    <mergeCell ref="T9:V10"/>
    <mergeCell ref="B10:C10"/>
    <mergeCell ref="W10:Y10"/>
    <mergeCell ref="B11:C11"/>
    <mergeCell ref="B12:C12"/>
    <mergeCell ref="W12:X12"/>
    <mergeCell ref="AL20:AO21"/>
    <mergeCell ref="AA15:AD15"/>
    <mergeCell ref="AE15:AF15"/>
    <mergeCell ref="AN15:AP15"/>
    <mergeCell ref="C16:Q17"/>
    <mergeCell ref="AA16:AA17"/>
    <mergeCell ref="AB16:AP17"/>
    <mergeCell ref="U17:U18"/>
    <mergeCell ref="V17:W18"/>
    <mergeCell ref="X17:X18"/>
    <mergeCell ref="D20:G21"/>
    <mergeCell ref="H20:K21"/>
    <mergeCell ref="L20:S20"/>
    <mergeCell ref="V20:W20"/>
    <mergeCell ref="Z20:AG20"/>
    <mergeCell ref="AH20:AK21"/>
    <mergeCell ref="B15:E15"/>
    <mergeCell ref="F15:G15"/>
    <mergeCell ref="V15:W16"/>
    <mergeCell ref="X15:X16"/>
    <mergeCell ref="Y15:Z18"/>
    <mergeCell ref="B19:K19"/>
    <mergeCell ref="AH19:AQ19"/>
    <mergeCell ref="O15:Q15"/>
    <mergeCell ref="H22:J22"/>
    <mergeCell ref="L22:S22"/>
    <mergeCell ref="V22:W22"/>
    <mergeCell ref="Z22:AG22"/>
    <mergeCell ref="AH24:AJ24"/>
    <mergeCell ref="AL24:AN24"/>
    <mergeCell ref="AL22:AN22"/>
    <mergeCell ref="D23:F23"/>
    <mergeCell ref="H23:J23"/>
    <mergeCell ref="L23:S23"/>
    <mergeCell ref="Z23:AG23"/>
    <mergeCell ref="AH23:AJ23"/>
    <mergeCell ref="AL23:AN23"/>
    <mergeCell ref="D22:F22"/>
    <mergeCell ref="AH22:AJ22"/>
    <mergeCell ref="D24:F24"/>
    <mergeCell ref="H24:J24"/>
    <mergeCell ref="L24:S24"/>
    <mergeCell ref="Z24:AG24"/>
    <mergeCell ref="D27:F27"/>
    <mergeCell ref="H27:J27"/>
    <mergeCell ref="L27:S27"/>
    <mergeCell ref="Z27:AG27"/>
    <mergeCell ref="L28:S28"/>
    <mergeCell ref="V28:W28"/>
    <mergeCell ref="Z28:AG28"/>
    <mergeCell ref="AL25:AN25"/>
    <mergeCell ref="D26:F26"/>
    <mergeCell ref="H26:J26"/>
    <mergeCell ref="L26:S26"/>
    <mergeCell ref="Z26:AG26"/>
    <mergeCell ref="AH26:AJ26"/>
    <mergeCell ref="AL26:AN26"/>
    <mergeCell ref="AH27:AJ27"/>
    <mergeCell ref="AL27:AN27"/>
    <mergeCell ref="D25:F25"/>
    <mergeCell ref="H25:J25"/>
    <mergeCell ref="L25:S25"/>
    <mergeCell ref="V25:W25"/>
    <mergeCell ref="Z25:AG25"/>
    <mergeCell ref="AH25:AJ25"/>
    <mergeCell ref="AH28:AJ28"/>
    <mergeCell ref="AL28:AN28"/>
    <mergeCell ref="AL34:AN34"/>
    <mergeCell ref="D31:F31"/>
    <mergeCell ref="H31:J31"/>
    <mergeCell ref="L31:S31"/>
    <mergeCell ref="Z31:AG31"/>
    <mergeCell ref="AH31:AJ31"/>
    <mergeCell ref="AL31:AN31"/>
    <mergeCell ref="AH34:AJ34"/>
    <mergeCell ref="D32:F32"/>
    <mergeCell ref="H32:J32"/>
    <mergeCell ref="AL32:AN32"/>
    <mergeCell ref="B33:AQ33"/>
    <mergeCell ref="L32:S32"/>
    <mergeCell ref="V32:W32"/>
    <mergeCell ref="Z32:AG32"/>
    <mergeCell ref="AH32:AJ32"/>
    <mergeCell ref="AL29:AN29"/>
    <mergeCell ref="D30:F30"/>
    <mergeCell ref="H30:J30"/>
    <mergeCell ref="L30:S30"/>
    <mergeCell ref="Z30:AG30"/>
    <mergeCell ref="AH30:AJ30"/>
    <mergeCell ref="AL30:AN30"/>
    <mergeCell ref="D29:F29"/>
    <mergeCell ref="H29:J29"/>
    <mergeCell ref="D28:F28"/>
    <mergeCell ref="H28:J28"/>
    <mergeCell ref="D35:F35"/>
    <mergeCell ref="H35:J35"/>
    <mergeCell ref="L35:S35"/>
    <mergeCell ref="U35:V35"/>
    <mergeCell ref="W35:X35"/>
    <mergeCell ref="Z35:AG35"/>
    <mergeCell ref="AH35:AJ35"/>
    <mergeCell ref="L29:S29"/>
    <mergeCell ref="Z29:AG29"/>
    <mergeCell ref="AH29:AJ29"/>
    <mergeCell ref="D34:F34"/>
    <mergeCell ref="H34:J34"/>
    <mergeCell ref="L34:S34"/>
    <mergeCell ref="U34:V34"/>
    <mergeCell ref="W34:X34"/>
    <mergeCell ref="Z34:AG34"/>
    <mergeCell ref="AL35:AN35"/>
    <mergeCell ref="AH36:AJ36"/>
    <mergeCell ref="AL36:AN36"/>
    <mergeCell ref="D37:F37"/>
    <mergeCell ref="H37:J37"/>
    <mergeCell ref="L37:S37"/>
    <mergeCell ref="U37:V37"/>
    <mergeCell ref="W37:X37"/>
    <mergeCell ref="Z37:AG37"/>
    <mergeCell ref="AH37:AJ37"/>
    <mergeCell ref="AL37:AN37"/>
    <mergeCell ref="D36:F36"/>
    <mergeCell ref="H36:J36"/>
    <mergeCell ref="L36:S36"/>
    <mergeCell ref="U36:V36"/>
    <mergeCell ref="W36:X36"/>
    <mergeCell ref="Z36:AG36"/>
    <mergeCell ref="D38:F38"/>
    <mergeCell ref="H38:J38"/>
    <mergeCell ref="L38:S38"/>
    <mergeCell ref="U38:V38"/>
    <mergeCell ref="W38:X38"/>
    <mergeCell ref="Z38:AG38"/>
    <mergeCell ref="AH38:AJ38"/>
    <mergeCell ref="AL38:AN38"/>
    <mergeCell ref="D39:F39"/>
    <mergeCell ref="AL39:AN39"/>
    <mergeCell ref="D40:F40"/>
    <mergeCell ref="H40:J40"/>
    <mergeCell ref="L40:S40"/>
    <mergeCell ref="U40:V40"/>
    <mergeCell ref="W40:X40"/>
    <mergeCell ref="Z40:AG40"/>
    <mergeCell ref="AH40:AJ40"/>
    <mergeCell ref="AL40:AN40"/>
    <mergeCell ref="H39:J39"/>
    <mergeCell ref="L39:S39"/>
    <mergeCell ref="U39:V39"/>
    <mergeCell ref="W39:X39"/>
    <mergeCell ref="Z39:AG39"/>
    <mergeCell ref="AH39:AJ39"/>
    <mergeCell ref="AH41:AJ41"/>
    <mergeCell ref="AL41:AN41"/>
    <mergeCell ref="AH42:AJ42"/>
    <mergeCell ref="AL42:AN42"/>
    <mergeCell ref="AK44:AO44"/>
    <mergeCell ref="D42:F42"/>
    <mergeCell ref="H42:J42"/>
    <mergeCell ref="L42:S42"/>
    <mergeCell ref="U42:V42"/>
    <mergeCell ref="W42:X42"/>
    <mergeCell ref="Z42:AG42"/>
    <mergeCell ref="D41:F41"/>
    <mergeCell ref="H41:J41"/>
    <mergeCell ref="L41:S41"/>
    <mergeCell ref="U41:V41"/>
    <mergeCell ref="W41:X41"/>
    <mergeCell ref="Z41:AG41"/>
    <mergeCell ref="D43:G43"/>
    <mergeCell ref="H43:K43"/>
    <mergeCell ref="L43:N43"/>
    <mergeCell ref="O43:S43"/>
    <mergeCell ref="U43:X43"/>
    <mergeCell ref="Z43:AD43"/>
    <mergeCell ref="AE43:AG43"/>
    <mergeCell ref="AH43:AK43"/>
    <mergeCell ref="AL43:AO43"/>
    <mergeCell ref="AH44:AI44"/>
    <mergeCell ref="AK45:AO45"/>
    <mergeCell ref="L46:M46"/>
    <mergeCell ref="N46:P46"/>
    <mergeCell ref="B44:C44"/>
    <mergeCell ref="D44:E44"/>
    <mergeCell ref="AP44:AQ44"/>
    <mergeCell ref="Y44:Z44"/>
    <mergeCell ref="AA44:AB44"/>
    <mergeCell ref="AC44:AE44"/>
    <mergeCell ref="AF44:AG44"/>
    <mergeCell ref="U46:X46"/>
    <mergeCell ref="AP45:AQ45"/>
    <mergeCell ref="AA46:AB46"/>
    <mergeCell ref="AC46:AE46"/>
    <mergeCell ref="AF46:AG46"/>
    <mergeCell ref="S44:T44"/>
    <mergeCell ref="U44:X44"/>
    <mergeCell ref="G44:K44"/>
    <mergeCell ref="L44:M44"/>
    <mergeCell ref="N44:P44"/>
    <mergeCell ref="Q44:R44"/>
    <mergeCell ref="U45:X45"/>
    <mergeCell ref="Y46:Z46"/>
    <mergeCell ref="B46:C46"/>
    <mergeCell ref="G46:K46"/>
    <mergeCell ref="Q46:R46"/>
    <mergeCell ref="S46:T46"/>
    <mergeCell ref="AP46:AQ46"/>
    <mergeCell ref="B45:C45"/>
    <mergeCell ref="G45:K45"/>
    <mergeCell ref="L45:M45"/>
    <mergeCell ref="N45:P45"/>
    <mergeCell ref="Q45:R45"/>
    <mergeCell ref="S45:T45"/>
    <mergeCell ref="AK46:AO46"/>
    <mergeCell ref="Y45:Z45"/>
    <mergeCell ref="AA45:AB45"/>
    <mergeCell ref="AC45:AE45"/>
    <mergeCell ref="AF45:AG45"/>
    <mergeCell ref="AK47:AO47"/>
    <mergeCell ref="AP47:AQ47"/>
    <mergeCell ref="B48:C48"/>
    <mergeCell ref="G48:K48"/>
    <mergeCell ref="L48:M48"/>
    <mergeCell ref="N48:P48"/>
    <mergeCell ref="Q48:R48"/>
    <mergeCell ref="AK48:AO48"/>
    <mergeCell ref="AP48:AQ48"/>
    <mergeCell ref="AA48:AB48"/>
    <mergeCell ref="AC48:AE48"/>
    <mergeCell ref="AF48:AG48"/>
    <mergeCell ref="B47:C47"/>
    <mergeCell ref="G47:K47"/>
    <mergeCell ref="L47:M47"/>
    <mergeCell ref="N47:P47"/>
    <mergeCell ref="Q47:R47"/>
    <mergeCell ref="S47:T47"/>
    <mergeCell ref="U47:X47"/>
    <mergeCell ref="Y47:Z47"/>
    <mergeCell ref="AA47:AB47"/>
    <mergeCell ref="AC47:AE47"/>
    <mergeCell ref="AF47:AG47"/>
    <mergeCell ref="B49:C49"/>
    <mergeCell ref="G49:K49"/>
    <mergeCell ref="L49:M49"/>
    <mergeCell ref="N49:P49"/>
    <mergeCell ref="Q49:R49"/>
    <mergeCell ref="S49:T49"/>
    <mergeCell ref="U49:X49"/>
    <mergeCell ref="Y49:Z49"/>
    <mergeCell ref="S48:T48"/>
    <mergeCell ref="U48:X48"/>
    <mergeCell ref="Y48:Z48"/>
    <mergeCell ref="AA49:AB49"/>
    <mergeCell ref="AC49:AE49"/>
    <mergeCell ref="AF49:AG49"/>
    <mergeCell ref="AK49:AO49"/>
    <mergeCell ref="AP49:AQ49"/>
    <mergeCell ref="D50:E50"/>
    <mergeCell ref="F50:J50"/>
    <mergeCell ref="K50:M50"/>
    <mergeCell ref="N50:S50"/>
    <mergeCell ref="T50:AQ50"/>
    <mergeCell ref="F51:J51"/>
    <mergeCell ref="K51:M51"/>
    <mergeCell ref="N51:P51"/>
    <mergeCell ref="Q51:S51"/>
    <mergeCell ref="T51:AQ51"/>
    <mergeCell ref="F52:J52"/>
    <mergeCell ref="K52:M52"/>
    <mergeCell ref="N52:P52"/>
    <mergeCell ref="Q52:S52"/>
    <mergeCell ref="T52:AQ52"/>
    <mergeCell ref="T57:AQ57"/>
    <mergeCell ref="T59:AQ59"/>
    <mergeCell ref="F54:J54"/>
    <mergeCell ref="K54:M54"/>
    <mergeCell ref="N54:P54"/>
    <mergeCell ref="Q54:S54"/>
    <mergeCell ref="T54:AQ54"/>
    <mergeCell ref="F53:J53"/>
    <mergeCell ref="K53:M53"/>
    <mergeCell ref="N53:P53"/>
    <mergeCell ref="Q53:S53"/>
    <mergeCell ref="T53:AQ53"/>
    <mergeCell ref="F55:J55"/>
    <mergeCell ref="K55:M55"/>
    <mergeCell ref="N55:P55"/>
    <mergeCell ref="Q55:S55"/>
    <mergeCell ref="T55:AQ55"/>
    <mergeCell ref="B50:C60"/>
    <mergeCell ref="F58:J58"/>
    <mergeCell ref="K58:M58"/>
    <mergeCell ref="N58:P58"/>
    <mergeCell ref="Q58:S58"/>
    <mergeCell ref="T58:AQ58"/>
    <mergeCell ref="F57:J57"/>
    <mergeCell ref="K57:M57"/>
    <mergeCell ref="N57:P57"/>
    <mergeCell ref="Q57:S57"/>
    <mergeCell ref="F60:J60"/>
    <mergeCell ref="K60:M60"/>
    <mergeCell ref="N60:P60"/>
    <mergeCell ref="Q60:S60"/>
    <mergeCell ref="T60:AQ60"/>
    <mergeCell ref="F59:J59"/>
    <mergeCell ref="K59:M59"/>
    <mergeCell ref="N59:P59"/>
    <mergeCell ref="Q59:S59"/>
    <mergeCell ref="F56:J56"/>
    <mergeCell ref="K56:M56"/>
    <mergeCell ref="N56:P56"/>
    <mergeCell ref="Q56:S56"/>
    <mergeCell ref="T56:AQ56"/>
  </mergeCells>
  <phoneticPr fontId="3"/>
  <dataValidations count="6">
    <dataValidation allowBlank="1" showInputMessage="1" error="シュート数を入力してください" sqref="AO22:AO32 AO34:AO42 G34:G42 G22:G32 K22:K32 AK22:AK32 K34:K42 AK34:AK42"/>
    <dataValidation type="list" allowBlank="1" showInputMessage="1" sqref="L45:M49 U34:X42">
      <formula1>"　,FW,MF,DF,GK"</formula1>
    </dataValidation>
    <dataValidation type="list" allowBlank="1" showInputMessage="1" sqref="AE10">
      <formula1>"　,土,日,水"</formula1>
    </dataValidation>
    <dataValidation type="list" allowBlank="1" showInputMessage="1" sqref="F51:J60">
      <formula1>#REF!</formula1>
    </dataValidation>
    <dataValidation type="list" allowBlank="1" showInputMessage="1" sqref="B45:C49 AF45:AG49">
      <formula1>"　,警,退"</formula1>
    </dataValidation>
    <dataValidation allowBlank="1" showInputMessage="1" sqref="AP45:AQ49"/>
  </dataValidations>
  <printOptions horizontalCentered="1" verticalCentered="1"/>
  <pageMargins left="0.19685039370078741" right="0.19685039370078741" top="0.39370078740157483" bottom="0.39370078740157483" header="0" footer="0.19685039370078741"/>
  <pageSetup paperSize="9" scale="90" orientation="portrait" horizontalDpi="360" verticalDpi="36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sheetPr>
    <tabColor rgb="FFFF0000"/>
  </sheetPr>
  <dimension ref="A1:AS96"/>
  <sheetViews>
    <sheetView view="pageBreakPreview" zoomScale="85" zoomScaleNormal="85" zoomScaleSheetLayoutView="85" workbookViewId="0">
      <selection activeCell="A3" sqref="A3:AR3"/>
    </sheetView>
  </sheetViews>
  <sheetFormatPr defaultColWidth="9" defaultRowHeight="13.5"/>
  <cols>
    <col min="1" max="45" width="2.125" style="5" customWidth="1"/>
    <col min="46" max="16384" width="9" style="5"/>
  </cols>
  <sheetData>
    <row r="1" spans="1:45" ht="17.25">
      <c r="A1" s="594" t="str">
        <f>記録用紙入力!K22</f>
        <v>高円宮杯 JFA U-18サッカープリンスリーグ2019関西</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c r="AH1" s="496"/>
      <c r="AI1" s="496"/>
      <c r="AJ1" s="496"/>
      <c r="AK1" s="496"/>
      <c r="AL1" s="496"/>
      <c r="AM1" s="496"/>
      <c r="AN1" s="496"/>
      <c r="AO1" s="496"/>
      <c r="AP1" s="496"/>
      <c r="AQ1" s="496"/>
      <c r="AR1" s="496"/>
      <c r="AS1" s="242"/>
    </row>
    <row r="2" spans="1:45" ht="7.5" customHeigh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2"/>
      <c r="AP2" s="242"/>
      <c r="AQ2" s="242"/>
      <c r="AR2" s="242"/>
      <c r="AS2" s="242"/>
    </row>
    <row r="3" spans="1:45" ht="17.25" customHeight="1">
      <c r="A3" s="816" t="s">
        <v>0</v>
      </c>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c r="AM3" s="757"/>
      <c r="AN3" s="757"/>
      <c r="AO3" s="757"/>
      <c r="AP3" s="757"/>
      <c r="AQ3" s="757"/>
      <c r="AR3" s="757"/>
      <c r="AS3" s="242"/>
    </row>
    <row r="4" spans="1:45" ht="7.5" customHeight="1" thickBot="1">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4"/>
      <c r="AP4" s="244"/>
      <c r="AQ4" s="244"/>
      <c r="AR4" s="244"/>
      <c r="AS4" s="242"/>
    </row>
    <row r="5" spans="1:45" ht="14.25" customHeight="1">
      <c r="A5" s="245"/>
      <c r="I5" s="245"/>
      <c r="J5" s="245"/>
      <c r="K5" s="248"/>
      <c r="L5" s="248"/>
      <c r="M5" s="248"/>
      <c r="N5" s="431" t="s">
        <v>12</v>
      </c>
      <c r="O5" s="432" t="s">
        <v>13</v>
      </c>
      <c r="P5" s="825" t="str">
        <f>IF(記録用紙入力!R26="","",IF(記録用紙入力!$C$22="○",記録用紙入力!R26,""))</f>
        <v/>
      </c>
      <c r="Q5" s="826"/>
      <c r="R5" s="826"/>
      <c r="S5" s="826"/>
      <c r="T5" s="826"/>
      <c r="U5" s="826"/>
      <c r="V5" s="826"/>
      <c r="W5" s="827"/>
      <c r="X5" s="433" t="s">
        <v>2</v>
      </c>
      <c r="Y5" s="432" t="s">
        <v>4</v>
      </c>
      <c r="Z5" s="831" t="str">
        <f>IF(記録用紙入力!AB26="","",IF(記録用紙入力!$C$22="○",記録用紙入力!AB26,""))</f>
        <v/>
      </c>
      <c r="AA5" s="832"/>
      <c r="AB5" s="832"/>
      <c r="AC5" s="832"/>
      <c r="AD5" s="832"/>
      <c r="AE5" s="832"/>
      <c r="AF5" s="832"/>
      <c r="AG5" s="833"/>
      <c r="AH5" s="603" t="s">
        <v>224</v>
      </c>
      <c r="AI5" s="598"/>
      <c r="AJ5" s="832" t="str">
        <f>IF(記録用紙入力!AL26="","",IF(記録用紙入力!$C$22="○",記録用紙入力!AL26,""))</f>
        <v/>
      </c>
      <c r="AK5" s="832"/>
      <c r="AL5" s="832"/>
      <c r="AM5" s="832"/>
      <c r="AN5" s="832"/>
      <c r="AO5" s="832"/>
      <c r="AP5" s="832"/>
      <c r="AQ5" s="839"/>
      <c r="AR5" s="241"/>
      <c r="AS5" s="242"/>
    </row>
    <row r="6" spans="1:45" ht="14.25" customHeight="1" thickBot="1">
      <c r="A6" s="241"/>
      <c r="I6" s="245"/>
      <c r="J6" s="245"/>
      <c r="K6" s="248"/>
      <c r="L6" s="248"/>
      <c r="M6" s="248"/>
      <c r="N6" s="437" t="s">
        <v>14</v>
      </c>
      <c r="O6" s="435" t="s">
        <v>3</v>
      </c>
      <c r="P6" s="828"/>
      <c r="Q6" s="829"/>
      <c r="R6" s="829"/>
      <c r="S6" s="829"/>
      <c r="T6" s="829"/>
      <c r="U6" s="829"/>
      <c r="V6" s="829"/>
      <c r="W6" s="830"/>
      <c r="X6" s="434" t="s">
        <v>94</v>
      </c>
      <c r="Y6" s="436" t="s">
        <v>95</v>
      </c>
      <c r="Z6" s="834"/>
      <c r="AA6" s="835"/>
      <c r="AB6" s="835"/>
      <c r="AC6" s="835"/>
      <c r="AD6" s="835"/>
      <c r="AE6" s="835"/>
      <c r="AF6" s="835"/>
      <c r="AG6" s="836"/>
      <c r="AH6" s="837"/>
      <c r="AI6" s="838"/>
      <c r="AJ6" s="835" t="str">
        <f>IF(記録用紙入力!AL27="","",IF(記録用紙入力!$C$22="○",記録用紙入力!AL27,""))</f>
        <v/>
      </c>
      <c r="AK6" s="835"/>
      <c r="AL6" s="835"/>
      <c r="AM6" s="835"/>
      <c r="AN6" s="835"/>
      <c r="AO6" s="835"/>
      <c r="AP6" s="835"/>
      <c r="AQ6" s="840"/>
      <c r="AR6" s="241"/>
      <c r="AS6" s="242"/>
    </row>
    <row r="7" spans="1:45" ht="14.25" customHeight="1">
      <c r="A7" s="241"/>
      <c r="B7" s="246" t="s">
        <v>8</v>
      </c>
      <c r="C7" s="247" t="s">
        <v>9</v>
      </c>
      <c r="D7" s="817" t="str">
        <f>IF(記録用紙入力!F28="","",記録用紙入力!F28)</f>
        <v/>
      </c>
      <c r="E7" s="818"/>
      <c r="F7" s="819"/>
      <c r="G7" s="819"/>
      <c r="H7" s="820"/>
      <c r="I7" s="245"/>
      <c r="J7" s="245"/>
      <c r="K7" s="248"/>
      <c r="L7" s="248"/>
      <c r="M7" s="248"/>
      <c r="N7" s="596" t="s">
        <v>225</v>
      </c>
      <c r="O7" s="597"/>
      <c r="P7" s="597"/>
      <c r="Q7" s="597"/>
      <c r="R7" s="597"/>
      <c r="S7" s="597"/>
      <c r="T7" s="598"/>
      <c r="U7" s="831" t="str">
        <f>IF(記録用紙入力!W28="","",IF(記録用紙入力!$C$22="○",記録用紙入力!W28,""))</f>
        <v/>
      </c>
      <c r="V7" s="826"/>
      <c r="W7" s="826"/>
      <c r="X7" s="826"/>
      <c r="Y7" s="826"/>
      <c r="Z7" s="826"/>
      <c r="AA7" s="826"/>
      <c r="AB7" s="826"/>
      <c r="AC7" s="603" t="s">
        <v>225</v>
      </c>
      <c r="AD7" s="597"/>
      <c r="AE7" s="597"/>
      <c r="AF7" s="597"/>
      <c r="AG7" s="597"/>
      <c r="AH7" s="597"/>
      <c r="AI7" s="598"/>
      <c r="AJ7" s="831" t="str">
        <f>IF(記録用紙入力!AL28="","",IF(記録用紙入力!$C$22="○",記録用紙入力!AL28,""))</f>
        <v/>
      </c>
      <c r="AK7" s="826"/>
      <c r="AL7" s="826"/>
      <c r="AM7" s="826"/>
      <c r="AN7" s="826"/>
      <c r="AO7" s="826"/>
      <c r="AP7" s="826"/>
      <c r="AQ7" s="843"/>
      <c r="AR7" s="241"/>
      <c r="AS7" s="242"/>
    </row>
    <row r="8" spans="1:45" ht="14.25" customHeight="1" thickBot="1">
      <c r="A8" s="241"/>
      <c r="B8" s="251" t="s">
        <v>10</v>
      </c>
      <c r="C8" s="252" t="s">
        <v>11</v>
      </c>
      <c r="D8" s="821"/>
      <c r="E8" s="822"/>
      <c r="F8" s="823"/>
      <c r="G8" s="823"/>
      <c r="H8" s="824"/>
      <c r="I8" s="245"/>
      <c r="J8" s="245"/>
      <c r="K8" s="248"/>
      <c r="L8" s="248"/>
      <c r="M8" s="248"/>
      <c r="N8" s="842" t="str">
        <f>"("&amp;IF(C16="","左チーム名",C16)&amp;")"</f>
        <v>(左チーム名)</v>
      </c>
      <c r="O8" s="841"/>
      <c r="P8" s="841"/>
      <c r="Q8" s="841"/>
      <c r="R8" s="841"/>
      <c r="S8" s="841"/>
      <c r="T8" s="838"/>
      <c r="U8" s="828"/>
      <c r="V8" s="829"/>
      <c r="W8" s="829"/>
      <c r="X8" s="829"/>
      <c r="Y8" s="829"/>
      <c r="Z8" s="829"/>
      <c r="AA8" s="829"/>
      <c r="AB8" s="829"/>
      <c r="AC8" s="837" t="str">
        <f>"("&amp;IF(AB16="","右チーム名",AB16)&amp;")"</f>
        <v>(右チーム名)</v>
      </c>
      <c r="AD8" s="841"/>
      <c r="AE8" s="841"/>
      <c r="AF8" s="841"/>
      <c r="AG8" s="841"/>
      <c r="AH8" s="841"/>
      <c r="AI8" s="838"/>
      <c r="AJ8" s="828"/>
      <c r="AK8" s="829"/>
      <c r="AL8" s="829"/>
      <c r="AM8" s="829"/>
      <c r="AN8" s="829"/>
      <c r="AO8" s="829"/>
      <c r="AP8" s="829"/>
      <c r="AQ8" s="844"/>
      <c r="AR8" s="241"/>
      <c r="AS8" s="242"/>
    </row>
    <row r="9" spans="1:45" ht="13.5" customHeight="1">
      <c r="A9" s="241"/>
      <c r="B9" s="596" t="s">
        <v>1</v>
      </c>
      <c r="C9" s="805"/>
      <c r="D9" s="633" t="str">
        <f>記録用紙入力!F30</f>
        <v>高円宮杯 JFA U-18サッカー
プリンスリーグ2019関西</v>
      </c>
      <c r="E9" s="634"/>
      <c r="F9" s="634"/>
      <c r="G9" s="634"/>
      <c r="H9" s="634"/>
      <c r="I9" s="634"/>
      <c r="J9" s="634"/>
      <c r="K9" s="634"/>
      <c r="L9" s="634"/>
      <c r="M9" s="634"/>
      <c r="N9" s="634"/>
      <c r="O9" s="634"/>
      <c r="P9" s="634"/>
      <c r="Q9" s="634"/>
      <c r="R9" s="634"/>
      <c r="S9" s="635"/>
      <c r="T9" s="603" t="s">
        <v>91</v>
      </c>
      <c r="U9" s="597"/>
      <c r="V9" s="598"/>
      <c r="W9" s="250"/>
      <c r="X9" s="247"/>
      <c r="Y9" s="247"/>
      <c r="Z9" s="247"/>
      <c r="AA9" s="247"/>
      <c r="AB9" s="247"/>
      <c r="AC9" s="247"/>
      <c r="AD9" s="255"/>
      <c r="AE9" s="255"/>
      <c r="AF9" s="255"/>
      <c r="AG9" s="255"/>
      <c r="AH9" s="811" t="s">
        <v>7</v>
      </c>
      <c r="AI9" s="250"/>
      <c r="AJ9" s="247"/>
      <c r="AK9" s="256">
        <v>90</v>
      </c>
      <c r="AL9" s="247" t="s">
        <v>21</v>
      </c>
      <c r="AM9" s="250" t="s">
        <v>22</v>
      </c>
      <c r="AN9" s="250"/>
      <c r="AO9" s="247"/>
      <c r="AP9" s="247"/>
      <c r="AQ9" s="257"/>
      <c r="AR9" s="241"/>
      <c r="AS9" s="242"/>
    </row>
    <row r="10" spans="1:45" ht="13.5" customHeight="1">
      <c r="A10" s="241"/>
      <c r="B10" s="756" t="s">
        <v>2</v>
      </c>
      <c r="C10" s="788"/>
      <c r="D10" s="636"/>
      <c r="E10" s="637"/>
      <c r="F10" s="637"/>
      <c r="G10" s="637"/>
      <c r="H10" s="637"/>
      <c r="I10" s="637"/>
      <c r="J10" s="637"/>
      <c r="K10" s="637"/>
      <c r="L10" s="637"/>
      <c r="M10" s="637"/>
      <c r="N10" s="637"/>
      <c r="O10" s="637"/>
      <c r="P10" s="637"/>
      <c r="Q10" s="637"/>
      <c r="R10" s="637"/>
      <c r="S10" s="638"/>
      <c r="T10" s="761"/>
      <c r="U10" s="788"/>
      <c r="V10" s="803"/>
      <c r="W10" s="761" t="str">
        <f>記録用紙入力!Y31</f>
        <v>2019年</v>
      </c>
      <c r="X10" s="788"/>
      <c r="Y10" s="788"/>
      <c r="Z10" s="300" t="str">
        <f>IF(記録用紙入力!AB31="","",記録用紙入力!AB31)</f>
        <v/>
      </c>
      <c r="AA10" s="245" t="s">
        <v>26</v>
      </c>
      <c r="AB10" s="300" t="str">
        <f>IF(記録用紙入力!AD31="","",記録用紙入力!AD31)</f>
        <v/>
      </c>
      <c r="AC10" s="245" t="s">
        <v>27</v>
      </c>
      <c r="AD10" s="245" t="s">
        <v>76</v>
      </c>
      <c r="AE10" s="300" t="str">
        <f>IF(記録用紙入力!AG31="","",記録用紙入力!AG31)</f>
        <v/>
      </c>
      <c r="AF10" s="245" t="s">
        <v>77</v>
      </c>
      <c r="AG10" s="245"/>
      <c r="AH10" s="812"/>
      <c r="AI10" s="258"/>
      <c r="AJ10" s="245"/>
      <c r="AK10" s="245"/>
      <c r="AL10" s="245"/>
      <c r="AM10" s="258"/>
      <c r="AN10" s="258" t="s">
        <v>24</v>
      </c>
      <c r="AO10" s="814" t="str">
        <f>IF(記録用紙入力!AQ31="","",記録用紙入力!AQ31)</f>
        <v/>
      </c>
      <c r="AP10" s="814"/>
      <c r="AQ10" s="259" t="s">
        <v>25</v>
      </c>
      <c r="AR10" s="241"/>
      <c r="AS10" s="242"/>
    </row>
    <row r="11" spans="1:45" ht="13.5" customHeight="1">
      <c r="A11" s="241"/>
      <c r="B11" s="804" t="s">
        <v>3</v>
      </c>
      <c r="C11" s="789"/>
      <c r="D11" s="639"/>
      <c r="E11" s="640"/>
      <c r="F11" s="640"/>
      <c r="G11" s="640"/>
      <c r="H11" s="640"/>
      <c r="I11" s="640"/>
      <c r="J11" s="640"/>
      <c r="K11" s="640"/>
      <c r="L11" s="640"/>
      <c r="M11" s="640"/>
      <c r="N11" s="640"/>
      <c r="O11" s="640"/>
      <c r="P11" s="640"/>
      <c r="Q11" s="640"/>
      <c r="R11" s="640"/>
      <c r="S11" s="641"/>
      <c r="T11" s="258" t="s">
        <v>5</v>
      </c>
      <c r="U11" s="263" t="str">
        <f>IF(記録用紙入力!W32="","",記録用紙入力!W32)</f>
        <v/>
      </c>
      <c r="V11" s="245" t="s">
        <v>6</v>
      </c>
      <c r="W11" s="260"/>
      <c r="X11" s="261"/>
      <c r="Y11" s="815" t="str">
        <f>IF(記録用紙入力!AA32="","",記録用紙入力!AA32)</f>
        <v/>
      </c>
      <c r="Z11" s="815"/>
      <c r="AA11" s="261" t="s">
        <v>78</v>
      </c>
      <c r="AB11" s="810" t="str">
        <f>IF(記録用紙入力!AD32="","",記録用紙入力!AD32)</f>
        <v/>
      </c>
      <c r="AC11" s="810"/>
      <c r="AD11" s="789" t="s">
        <v>79</v>
      </c>
      <c r="AE11" s="789"/>
      <c r="AF11" s="789"/>
      <c r="AG11" s="262"/>
      <c r="AH11" s="813"/>
      <c r="AI11" s="260" t="s">
        <v>19</v>
      </c>
      <c r="AJ11" s="261" t="s">
        <v>20</v>
      </c>
      <c r="AK11" s="263"/>
      <c r="AL11" s="261" t="s">
        <v>21</v>
      </c>
      <c r="AM11" s="260" t="s">
        <v>23</v>
      </c>
      <c r="AN11" s="260"/>
      <c r="AO11" s="261"/>
      <c r="AP11" s="261"/>
      <c r="AQ11" s="264"/>
      <c r="AR11" s="241"/>
      <c r="AS11" s="242"/>
    </row>
    <row r="12" spans="1:45" ht="13.5" customHeight="1">
      <c r="A12" s="241"/>
      <c r="B12" s="756" t="s">
        <v>2</v>
      </c>
      <c r="C12" s="757"/>
      <c r="D12" s="258"/>
      <c r="E12" s="245"/>
      <c r="F12" s="245"/>
      <c r="G12" s="245"/>
      <c r="H12" s="245"/>
      <c r="I12" s="245"/>
      <c r="J12" s="245"/>
      <c r="K12" s="245"/>
      <c r="L12" s="245"/>
      <c r="M12" s="245"/>
      <c r="N12" s="245"/>
      <c r="O12" s="245"/>
      <c r="P12" s="245"/>
      <c r="Q12" s="245"/>
      <c r="R12" s="265" t="s">
        <v>28</v>
      </c>
      <c r="S12" s="266" t="s">
        <v>30</v>
      </c>
      <c r="T12" s="267"/>
      <c r="U12" s="268" t="s">
        <v>34</v>
      </c>
      <c r="V12" s="269" t="s">
        <v>37</v>
      </c>
      <c r="W12" s="776" t="s">
        <v>39</v>
      </c>
      <c r="X12" s="776"/>
      <c r="Y12" s="258" t="s">
        <v>13</v>
      </c>
      <c r="Z12" s="761" t="s">
        <v>43</v>
      </c>
      <c r="AA12" s="788"/>
      <c r="AB12" s="245"/>
      <c r="AC12" s="245"/>
      <c r="AD12" s="245"/>
      <c r="AE12" s="245"/>
      <c r="AF12" s="761" t="s">
        <v>44</v>
      </c>
      <c r="AG12" s="788"/>
      <c r="AH12" s="245"/>
      <c r="AI12" s="245"/>
      <c r="AJ12" s="245"/>
      <c r="AK12" s="248"/>
      <c r="AL12" s="768" t="s">
        <v>45</v>
      </c>
      <c r="AM12" s="767"/>
      <c r="AN12" s="767"/>
      <c r="AO12" s="767"/>
      <c r="AP12" s="767"/>
      <c r="AQ12" s="259"/>
      <c r="AR12" s="241"/>
      <c r="AS12" s="242"/>
    </row>
    <row r="13" spans="1:45">
      <c r="A13" s="241"/>
      <c r="B13" s="270"/>
      <c r="C13" s="248"/>
      <c r="D13" s="258"/>
      <c r="E13" s="806" t="str">
        <f>IF(記録用紙入力!G34="","",記録用紙入力!G34)</f>
        <v/>
      </c>
      <c r="F13" s="806"/>
      <c r="G13" s="806" t="str">
        <f>IF(E3="","",VLOOKUP(E3,#REF!,2,1))</f>
        <v/>
      </c>
      <c r="H13" s="806"/>
      <c r="I13" s="806" t="str">
        <f>IF(G3="","",VLOOKUP(G3,#REF!,2,1))</f>
        <v/>
      </c>
      <c r="J13" s="806"/>
      <c r="K13" s="806" t="str">
        <f>IF(I3="","",VLOOKUP(I3,#REF!,2,1))</f>
        <v/>
      </c>
      <c r="L13" s="806"/>
      <c r="M13" s="806" t="str">
        <f>IF(K3="","",VLOOKUP(K3,#REF!,2,1))</f>
        <v/>
      </c>
      <c r="N13" s="806"/>
      <c r="O13" s="806" t="str">
        <f>IF(M3="","",VLOOKUP(M3,#REF!,2,1))</f>
        <v/>
      </c>
      <c r="P13" s="806"/>
      <c r="Q13" s="245"/>
      <c r="R13" s="258"/>
      <c r="S13" s="271" t="s">
        <v>31</v>
      </c>
      <c r="T13" s="272" t="s">
        <v>33</v>
      </c>
      <c r="U13" s="268" t="s">
        <v>35</v>
      </c>
      <c r="V13" s="273"/>
      <c r="W13" s="808" t="s">
        <v>40</v>
      </c>
      <c r="X13" s="809"/>
      <c r="Y13" s="258"/>
      <c r="Z13" s="761" t="str">
        <f>IF(記録用紙入力!AB34="","",記録用紙入力!AB34)</f>
        <v/>
      </c>
      <c r="AA13" s="757"/>
      <c r="AB13" s="757"/>
      <c r="AC13" s="757"/>
      <c r="AD13" s="757"/>
      <c r="AE13" s="245" t="s">
        <v>73</v>
      </c>
      <c r="AF13" s="761" t="str">
        <f>IF(記録用紙入力!AH34="","",記録用紙入力!AH34)</f>
        <v/>
      </c>
      <c r="AG13" s="757"/>
      <c r="AH13" s="757"/>
      <c r="AI13" s="757"/>
      <c r="AJ13" s="757"/>
      <c r="AK13" s="245" t="s">
        <v>73</v>
      </c>
      <c r="AL13" s="761" t="str">
        <f>IF(記録用紙入力!AN34="","",記録用紙入力!AN34)</f>
        <v/>
      </c>
      <c r="AM13" s="757"/>
      <c r="AN13" s="757"/>
      <c r="AO13" s="757"/>
      <c r="AP13" s="757"/>
      <c r="AQ13" s="259" t="s">
        <v>73</v>
      </c>
      <c r="AR13" s="241"/>
      <c r="AS13" s="242"/>
    </row>
    <row r="14" spans="1:45">
      <c r="A14" s="241"/>
      <c r="B14" s="804" t="s">
        <v>4</v>
      </c>
      <c r="C14" s="807"/>
      <c r="D14" s="260"/>
      <c r="E14" s="261"/>
      <c r="F14" s="245"/>
      <c r="G14" s="261"/>
      <c r="H14" s="261"/>
      <c r="I14" s="261"/>
      <c r="J14" s="261"/>
      <c r="K14" s="261"/>
      <c r="L14" s="261"/>
      <c r="M14" s="261"/>
      <c r="N14" s="261"/>
      <c r="O14" s="261"/>
      <c r="P14" s="261"/>
      <c r="Q14" s="261"/>
      <c r="R14" s="260" t="s">
        <v>29</v>
      </c>
      <c r="S14" s="274" t="s">
        <v>32</v>
      </c>
      <c r="T14" s="272"/>
      <c r="U14" s="275" t="s">
        <v>36</v>
      </c>
      <c r="V14" s="273" t="s">
        <v>38</v>
      </c>
      <c r="W14" s="776" t="s">
        <v>41</v>
      </c>
      <c r="X14" s="776"/>
      <c r="Y14" s="258" t="s">
        <v>42</v>
      </c>
      <c r="Z14" s="260"/>
      <c r="AA14" s="261"/>
      <c r="AB14" s="261"/>
      <c r="AC14" s="261"/>
      <c r="AD14" s="261"/>
      <c r="AE14" s="261"/>
      <c r="AF14" s="761" t="str">
        <f>IF(記録用紙入力!AH35="","",記録用紙入力!AH35)</f>
        <v/>
      </c>
      <c r="AG14" s="757"/>
      <c r="AH14" s="757"/>
      <c r="AI14" s="757"/>
      <c r="AJ14" s="757"/>
      <c r="AK14" s="261" t="s">
        <v>73</v>
      </c>
      <c r="AL14" s="260"/>
      <c r="AM14" s="261"/>
      <c r="AN14" s="261"/>
      <c r="AO14" s="261"/>
      <c r="AP14" s="261"/>
      <c r="AQ14" s="264"/>
      <c r="AR14" s="241"/>
      <c r="AS14" s="242"/>
    </row>
    <row r="15" spans="1:45" ht="13.5" customHeight="1">
      <c r="A15" s="241"/>
      <c r="B15" s="766" t="s">
        <v>48</v>
      </c>
      <c r="C15" s="767"/>
      <c r="D15" s="767"/>
      <c r="E15" s="767"/>
      <c r="F15" s="791" t="str">
        <f>IF(D7="","",VLOOKUP(D7,#REF!,2,0))</f>
        <v/>
      </c>
      <c r="G15" s="791"/>
      <c r="H15" s="276"/>
      <c r="I15" s="276"/>
      <c r="J15" s="276"/>
      <c r="K15" s="276"/>
      <c r="L15" s="276"/>
      <c r="M15" s="276"/>
      <c r="N15" s="276"/>
      <c r="O15" s="782" t="s">
        <v>93</v>
      </c>
      <c r="P15" s="782"/>
      <c r="Q15" s="782"/>
      <c r="R15" s="277"/>
      <c r="S15" s="793" t="str">
        <f>IF(記録用紙入力!U36="","",記録用紙入力!U36)</f>
        <v/>
      </c>
      <c r="T15" s="794"/>
      <c r="U15" s="786" t="str">
        <f>IF(記録用紙入力!W36="","",記録用紙入力!W36)</f>
        <v/>
      </c>
      <c r="V15" s="768" t="s">
        <v>46</v>
      </c>
      <c r="W15" s="772"/>
      <c r="X15" s="786" t="str">
        <f>IF(記録用紙入力!Z36="","",記録用紙入力!Z36)</f>
        <v/>
      </c>
      <c r="Y15" s="793" t="str">
        <f>IF(記録用紙入力!AA36="","",記録用紙入力!AA36)</f>
        <v/>
      </c>
      <c r="Z15" s="794"/>
      <c r="AA15" s="771" t="s">
        <v>48</v>
      </c>
      <c r="AB15" s="767"/>
      <c r="AC15" s="767"/>
      <c r="AD15" s="767"/>
      <c r="AE15" s="781" t="str">
        <f>IF(D7="","",VLOOKUP(D7,#REF!,5,0))</f>
        <v/>
      </c>
      <c r="AF15" s="781"/>
      <c r="AG15" s="276"/>
      <c r="AH15" s="276"/>
      <c r="AI15" s="276"/>
      <c r="AJ15" s="276"/>
      <c r="AK15" s="276"/>
      <c r="AL15" s="276"/>
      <c r="AM15" s="276"/>
      <c r="AN15" s="782" t="s">
        <v>251</v>
      </c>
      <c r="AO15" s="782"/>
      <c r="AP15" s="782"/>
      <c r="AQ15" s="278"/>
      <c r="AR15" s="241"/>
      <c r="AS15" s="242"/>
    </row>
    <row r="16" spans="1:45" ht="14.25" customHeight="1">
      <c r="A16" s="241"/>
      <c r="B16" s="279"/>
      <c r="C16" s="783" t="str">
        <f>IF(記録用紙入力!E37="","",記録用紙入力!E37)</f>
        <v/>
      </c>
      <c r="D16" s="784"/>
      <c r="E16" s="784"/>
      <c r="F16" s="784"/>
      <c r="G16" s="784"/>
      <c r="H16" s="784"/>
      <c r="I16" s="784"/>
      <c r="J16" s="784"/>
      <c r="K16" s="784"/>
      <c r="L16" s="784"/>
      <c r="M16" s="784"/>
      <c r="N16" s="784"/>
      <c r="O16" s="784"/>
      <c r="P16" s="784"/>
      <c r="Q16" s="784"/>
      <c r="R16" s="280"/>
      <c r="S16" s="802"/>
      <c r="T16" s="796"/>
      <c r="U16" s="792"/>
      <c r="V16" s="778"/>
      <c r="W16" s="780"/>
      <c r="X16" s="792"/>
      <c r="Y16" s="795"/>
      <c r="Z16" s="796"/>
      <c r="AA16" s="785"/>
      <c r="AB16" s="783" t="str">
        <f>IF(記録用紙入力!AD37="","",記録用紙入力!AD37)</f>
        <v/>
      </c>
      <c r="AC16" s="784"/>
      <c r="AD16" s="784"/>
      <c r="AE16" s="784"/>
      <c r="AF16" s="784"/>
      <c r="AG16" s="784"/>
      <c r="AH16" s="784"/>
      <c r="AI16" s="784"/>
      <c r="AJ16" s="784"/>
      <c r="AK16" s="784"/>
      <c r="AL16" s="784"/>
      <c r="AM16" s="784"/>
      <c r="AN16" s="784"/>
      <c r="AO16" s="784"/>
      <c r="AP16" s="784"/>
      <c r="AQ16" s="259"/>
      <c r="AR16" s="241"/>
      <c r="AS16" s="242"/>
    </row>
    <row r="17" spans="1:45" ht="14.25" customHeight="1">
      <c r="A17" s="241"/>
      <c r="B17" s="279"/>
      <c r="C17" s="784"/>
      <c r="D17" s="784"/>
      <c r="E17" s="784"/>
      <c r="F17" s="784"/>
      <c r="G17" s="784"/>
      <c r="H17" s="784"/>
      <c r="I17" s="784"/>
      <c r="J17" s="784"/>
      <c r="K17" s="784"/>
      <c r="L17" s="784"/>
      <c r="M17" s="784"/>
      <c r="N17" s="784"/>
      <c r="O17" s="784"/>
      <c r="P17" s="784"/>
      <c r="Q17" s="784"/>
      <c r="R17" s="248"/>
      <c r="S17" s="797"/>
      <c r="T17" s="798"/>
      <c r="U17" s="786" t="str">
        <f>IF(記録用紙入力!W38="","",記録用紙入力!W38)</f>
        <v/>
      </c>
      <c r="V17" s="788" t="s">
        <v>47</v>
      </c>
      <c r="W17" s="788"/>
      <c r="X17" s="786" t="str">
        <f>IF(記録用紙入力!Z38="","",記録用紙入力!Z38)</f>
        <v/>
      </c>
      <c r="Y17" s="797"/>
      <c r="Z17" s="798"/>
      <c r="AA17" s="785"/>
      <c r="AB17" s="784"/>
      <c r="AC17" s="784"/>
      <c r="AD17" s="784"/>
      <c r="AE17" s="784"/>
      <c r="AF17" s="784"/>
      <c r="AG17" s="784"/>
      <c r="AH17" s="784"/>
      <c r="AI17" s="784"/>
      <c r="AJ17" s="784"/>
      <c r="AK17" s="784"/>
      <c r="AL17" s="784"/>
      <c r="AM17" s="784"/>
      <c r="AN17" s="784"/>
      <c r="AO17" s="784"/>
      <c r="AP17" s="784"/>
      <c r="AQ17" s="259"/>
      <c r="AR17" s="241"/>
      <c r="AS17" s="242"/>
    </row>
    <row r="18" spans="1:45" ht="14.25" customHeight="1">
      <c r="A18" s="241"/>
      <c r="B18" s="281"/>
      <c r="C18" s="282"/>
      <c r="D18" s="282"/>
      <c r="E18" s="282"/>
      <c r="F18" s="282"/>
      <c r="G18" s="282"/>
      <c r="H18" s="282"/>
      <c r="I18" s="282"/>
      <c r="J18" s="282"/>
      <c r="K18" s="282"/>
      <c r="L18" s="282"/>
      <c r="M18" s="282"/>
      <c r="N18" s="282"/>
      <c r="O18" s="282"/>
      <c r="P18" s="282"/>
      <c r="Q18" s="282"/>
      <c r="R18" s="282"/>
      <c r="S18" s="799"/>
      <c r="T18" s="800"/>
      <c r="U18" s="787"/>
      <c r="V18" s="789"/>
      <c r="W18" s="789"/>
      <c r="X18" s="787"/>
      <c r="Y18" s="799"/>
      <c r="Z18" s="800"/>
      <c r="AA18" s="282"/>
      <c r="AB18" s="282"/>
      <c r="AC18" s="282"/>
      <c r="AD18" s="282"/>
      <c r="AE18" s="282"/>
      <c r="AF18" s="282"/>
      <c r="AG18" s="282"/>
      <c r="AH18" s="282"/>
      <c r="AI18" s="282"/>
      <c r="AJ18" s="282"/>
      <c r="AK18" s="282"/>
      <c r="AL18" s="282"/>
      <c r="AM18" s="282"/>
      <c r="AN18" s="282"/>
      <c r="AO18" s="282"/>
      <c r="AP18" s="282"/>
      <c r="AQ18" s="264"/>
      <c r="AR18" s="241"/>
      <c r="AS18" s="242"/>
    </row>
    <row r="19" spans="1:45">
      <c r="A19" s="241"/>
      <c r="B19" s="754" t="s">
        <v>53</v>
      </c>
      <c r="C19" s="743"/>
      <c r="D19" s="743"/>
      <c r="E19" s="743"/>
      <c r="F19" s="743"/>
      <c r="G19" s="743"/>
      <c r="H19" s="743"/>
      <c r="I19" s="743"/>
      <c r="J19" s="743"/>
      <c r="K19" s="744"/>
      <c r="L19" s="283"/>
      <c r="M19" s="284"/>
      <c r="N19" s="276"/>
      <c r="O19" s="276"/>
      <c r="P19" s="276"/>
      <c r="Q19" s="276"/>
      <c r="R19" s="276"/>
      <c r="S19" s="267"/>
      <c r="T19" s="273" t="s">
        <v>50</v>
      </c>
      <c r="U19" s="245"/>
      <c r="V19" s="245"/>
      <c r="W19" s="245"/>
      <c r="X19" s="245"/>
      <c r="Y19" s="273" t="s">
        <v>50</v>
      </c>
      <c r="Z19" s="265"/>
      <c r="AA19" s="276"/>
      <c r="AB19" s="276"/>
      <c r="AC19" s="276"/>
      <c r="AD19" s="276"/>
      <c r="AE19" s="276"/>
      <c r="AF19" s="276"/>
      <c r="AG19" s="285"/>
      <c r="AH19" s="747" t="s">
        <v>98</v>
      </c>
      <c r="AI19" s="747"/>
      <c r="AJ19" s="747"/>
      <c r="AK19" s="747"/>
      <c r="AL19" s="747"/>
      <c r="AM19" s="747"/>
      <c r="AN19" s="747"/>
      <c r="AO19" s="747"/>
      <c r="AP19" s="747"/>
      <c r="AQ19" s="801"/>
      <c r="AR19" s="241"/>
      <c r="AS19" s="242"/>
    </row>
    <row r="20" spans="1:45">
      <c r="A20" s="241"/>
      <c r="B20" s="286" t="s">
        <v>51</v>
      </c>
      <c r="C20" s="245" t="s">
        <v>80</v>
      </c>
      <c r="D20" s="768" t="s">
        <v>75</v>
      </c>
      <c r="E20" s="767"/>
      <c r="F20" s="767"/>
      <c r="G20" s="777"/>
      <c r="H20" s="768" t="s">
        <v>97</v>
      </c>
      <c r="I20" s="767"/>
      <c r="J20" s="767"/>
      <c r="K20" s="777"/>
      <c r="L20" s="761" t="s">
        <v>52</v>
      </c>
      <c r="M20" s="757"/>
      <c r="N20" s="757"/>
      <c r="O20" s="757"/>
      <c r="P20" s="757"/>
      <c r="Q20" s="757"/>
      <c r="R20" s="757"/>
      <c r="S20" s="790"/>
      <c r="T20" s="273" t="s">
        <v>10</v>
      </c>
      <c r="U20" s="245"/>
      <c r="V20" s="788" t="s">
        <v>49</v>
      </c>
      <c r="W20" s="788"/>
      <c r="X20" s="245"/>
      <c r="Y20" s="273" t="s">
        <v>10</v>
      </c>
      <c r="Z20" s="761" t="s">
        <v>52</v>
      </c>
      <c r="AA20" s="757"/>
      <c r="AB20" s="757"/>
      <c r="AC20" s="757"/>
      <c r="AD20" s="757"/>
      <c r="AE20" s="757"/>
      <c r="AF20" s="757"/>
      <c r="AG20" s="757"/>
      <c r="AH20" s="768" t="s">
        <v>97</v>
      </c>
      <c r="AI20" s="767"/>
      <c r="AJ20" s="767"/>
      <c r="AK20" s="777"/>
      <c r="AL20" s="768" t="s">
        <v>75</v>
      </c>
      <c r="AM20" s="767"/>
      <c r="AN20" s="767"/>
      <c r="AO20" s="777"/>
      <c r="AP20" s="245" t="s">
        <v>51</v>
      </c>
      <c r="AQ20" s="259" t="s">
        <v>80</v>
      </c>
      <c r="AR20" s="241"/>
      <c r="AS20" s="242"/>
    </row>
    <row r="21" spans="1:45">
      <c r="A21" s="241"/>
      <c r="B21" s="281" t="s">
        <v>17</v>
      </c>
      <c r="C21" s="261" t="s">
        <v>18</v>
      </c>
      <c r="D21" s="778"/>
      <c r="E21" s="779"/>
      <c r="F21" s="779"/>
      <c r="G21" s="780"/>
      <c r="H21" s="778"/>
      <c r="I21" s="779"/>
      <c r="J21" s="779"/>
      <c r="K21" s="780"/>
      <c r="L21" s="287"/>
      <c r="M21" s="288"/>
      <c r="N21" s="261"/>
      <c r="O21" s="261"/>
      <c r="P21" s="261"/>
      <c r="Q21" s="261"/>
      <c r="R21" s="261"/>
      <c r="S21" s="289"/>
      <c r="T21" s="290" t="s">
        <v>11</v>
      </c>
      <c r="U21" s="261"/>
      <c r="V21" s="261"/>
      <c r="W21" s="261"/>
      <c r="X21" s="261"/>
      <c r="Y21" s="290" t="s">
        <v>11</v>
      </c>
      <c r="Z21" s="260"/>
      <c r="AA21" s="261"/>
      <c r="AB21" s="261"/>
      <c r="AC21" s="261"/>
      <c r="AD21" s="261"/>
      <c r="AE21" s="261"/>
      <c r="AF21" s="288"/>
      <c r="AG21" s="288"/>
      <c r="AH21" s="778"/>
      <c r="AI21" s="779"/>
      <c r="AJ21" s="779"/>
      <c r="AK21" s="780"/>
      <c r="AL21" s="778"/>
      <c r="AM21" s="779"/>
      <c r="AN21" s="779"/>
      <c r="AO21" s="780"/>
      <c r="AP21" s="261" t="s">
        <v>17</v>
      </c>
      <c r="AQ21" s="264" t="s">
        <v>18</v>
      </c>
      <c r="AR21" s="241"/>
      <c r="AS21" s="242"/>
    </row>
    <row r="22" spans="1:45" ht="15" customHeight="1">
      <c r="A22" s="241"/>
      <c r="B22" s="301" t="str">
        <f>IF(記録用紙入力!D43="","",記録用紙入力!D43)</f>
        <v/>
      </c>
      <c r="C22" s="245" t="s">
        <v>21</v>
      </c>
      <c r="D22" s="740" t="str">
        <f>IF(記録用紙入力!F43="","",記録用紙入力!F43)</f>
        <v/>
      </c>
      <c r="E22" s="764"/>
      <c r="F22" s="764"/>
      <c r="G22" s="302" t="str">
        <f>IF(記録用紙入力!I43="","",記録用紙入力!I43)</f>
        <v/>
      </c>
      <c r="H22" s="740" t="str">
        <f>IF(記録用紙入力!J43="","",記録用紙入力!J43)</f>
        <v/>
      </c>
      <c r="I22" s="773"/>
      <c r="J22" s="773"/>
      <c r="K22" s="302" t="str">
        <f>IF(記録用紙入力!M43="","",記録用紙入力!M43)</f>
        <v/>
      </c>
      <c r="L22" s="740" t="str">
        <f>IF(記録用紙入力!N43="","",記録用紙入力!N43)</f>
        <v/>
      </c>
      <c r="M22" s="764"/>
      <c r="N22" s="764"/>
      <c r="O22" s="764"/>
      <c r="P22" s="764"/>
      <c r="Q22" s="764"/>
      <c r="R22" s="764"/>
      <c r="S22" s="764"/>
      <c r="T22" s="303" t="str">
        <f>IF(記録用紙入力!V43="","",記録用紙入力!V43)</f>
        <v/>
      </c>
      <c r="U22" s="291"/>
      <c r="V22" s="747" t="s">
        <v>81</v>
      </c>
      <c r="W22" s="747"/>
      <c r="X22" s="292"/>
      <c r="Y22" s="304" t="str">
        <f>IF(記録用紙入力!AA43="","",記録用紙入力!AA43)</f>
        <v/>
      </c>
      <c r="Z22" s="740" t="str">
        <f>IF(記録用紙入力!AB43="","",記録用紙入力!AB43)</f>
        <v/>
      </c>
      <c r="AA22" s="764"/>
      <c r="AB22" s="764"/>
      <c r="AC22" s="764"/>
      <c r="AD22" s="764"/>
      <c r="AE22" s="764"/>
      <c r="AF22" s="764"/>
      <c r="AG22" s="764"/>
      <c r="AH22" s="740" t="str">
        <f>IF(記録用紙入力!AJ43="","",記録用紙入力!AJ43)</f>
        <v/>
      </c>
      <c r="AI22" s="764"/>
      <c r="AJ22" s="764"/>
      <c r="AK22" s="302" t="str">
        <f>IF(記録用紙入力!AM43="","",記録用紙入力!AM43)</f>
        <v/>
      </c>
      <c r="AL22" s="740" t="str">
        <f>IF(記録用紙入力!AN43="","",記録用紙入力!AN43)</f>
        <v/>
      </c>
      <c r="AM22" s="773"/>
      <c r="AN22" s="773"/>
      <c r="AO22" s="302" t="str">
        <f>IF(記録用紙入力!AQ43="","",記録用紙入力!AQ43)</f>
        <v/>
      </c>
      <c r="AP22" s="305" t="str">
        <f>IF(記録用紙入力!AR43="","",記録用紙入力!AR43)</f>
        <v/>
      </c>
      <c r="AQ22" s="259" t="s">
        <v>21</v>
      </c>
      <c r="AR22" s="241"/>
      <c r="AS22" s="242"/>
    </row>
    <row r="23" spans="1:45" ht="15" customHeight="1">
      <c r="A23" s="241"/>
      <c r="B23" s="306" t="str">
        <f>IF(記録用紙入力!D44="","",記録用紙入力!D44)</f>
        <v/>
      </c>
      <c r="C23" s="293" t="s">
        <v>21</v>
      </c>
      <c r="D23" s="740" t="str">
        <f>IF(記録用紙入力!F44="","",記録用紙入力!F44)</f>
        <v/>
      </c>
      <c r="E23" s="764"/>
      <c r="F23" s="764"/>
      <c r="G23" s="307" t="str">
        <f>IF(記録用紙入力!I44="","",記録用紙入力!I44)</f>
        <v/>
      </c>
      <c r="H23" s="740" t="str">
        <f>IF(記録用紙入力!J44="","",記録用紙入力!J44)</f>
        <v/>
      </c>
      <c r="I23" s="773"/>
      <c r="J23" s="773"/>
      <c r="K23" s="302" t="str">
        <f>IF(記録用紙入力!M44="","",記録用紙入力!M44)</f>
        <v/>
      </c>
      <c r="L23" s="740" t="str">
        <f>IF(記録用紙入力!N44="","",記録用紙入力!N44)</f>
        <v/>
      </c>
      <c r="M23" s="764"/>
      <c r="N23" s="764"/>
      <c r="O23" s="764"/>
      <c r="P23" s="764"/>
      <c r="Q23" s="764"/>
      <c r="R23" s="764"/>
      <c r="S23" s="764"/>
      <c r="T23" s="304" t="str">
        <f>IF(記録用紙入力!V44="","",記録用紙入力!V44)</f>
        <v/>
      </c>
      <c r="U23" s="326"/>
      <c r="V23" s="327"/>
      <c r="W23" s="327"/>
      <c r="X23" s="328"/>
      <c r="Y23" s="304" t="str">
        <f>IF(記録用紙入力!AA44="","",記録用紙入力!AA44)</f>
        <v/>
      </c>
      <c r="Z23" s="740" t="str">
        <f>IF(記録用紙入力!AB44="","",記録用紙入力!AB44)</f>
        <v/>
      </c>
      <c r="AA23" s="764"/>
      <c r="AB23" s="764"/>
      <c r="AC23" s="764"/>
      <c r="AD23" s="764"/>
      <c r="AE23" s="764"/>
      <c r="AF23" s="764"/>
      <c r="AG23" s="764"/>
      <c r="AH23" s="740" t="str">
        <f>IF(記録用紙入力!AJ44="","",記録用紙入力!AJ44)</f>
        <v/>
      </c>
      <c r="AI23" s="764"/>
      <c r="AJ23" s="764"/>
      <c r="AK23" s="307" t="str">
        <f>IF(記録用紙入力!AM44="","",記録用紙入力!AM44)</f>
        <v/>
      </c>
      <c r="AL23" s="740" t="str">
        <f>IF(記録用紙入力!AN44="","",記録用紙入力!AN44)</f>
        <v/>
      </c>
      <c r="AM23" s="773"/>
      <c r="AN23" s="773"/>
      <c r="AO23" s="307" t="str">
        <f>IF(記録用紙入力!AQ44="","",記録用紙入力!AQ44)</f>
        <v/>
      </c>
      <c r="AP23" s="308" t="str">
        <f>IF(記録用紙入力!AR44="","",記録用紙入力!AR44)</f>
        <v/>
      </c>
      <c r="AQ23" s="294" t="s">
        <v>21</v>
      </c>
      <c r="AR23" s="241"/>
      <c r="AS23" s="242"/>
    </row>
    <row r="24" spans="1:45" ht="15" customHeight="1">
      <c r="A24" s="241"/>
      <c r="B24" s="301" t="str">
        <f>IF(記録用紙入力!D45="","",記録用紙入力!D45)</f>
        <v/>
      </c>
      <c r="C24" s="245" t="s">
        <v>21</v>
      </c>
      <c r="D24" s="740" t="str">
        <f>IF(記録用紙入力!F45="","",記録用紙入力!F45)</f>
        <v/>
      </c>
      <c r="E24" s="764"/>
      <c r="F24" s="764"/>
      <c r="G24" s="309" t="str">
        <f>IF(記録用紙入力!I45="","",記録用紙入力!I45)</f>
        <v/>
      </c>
      <c r="H24" s="740" t="str">
        <f>IF(記録用紙入力!J45="","",記録用紙入力!J45)</f>
        <v/>
      </c>
      <c r="I24" s="773"/>
      <c r="J24" s="773"/>
      <c r="K24" s="302" t="str">
        <f>IF(記録用紙入力!M45="","",記録用紙入力!M45)</f>
        <v/>
      </c>
      <c r="L24" s="740" t="str">
        <f>IF(記録用紙入力!N45="","",記録用紙入力!N45)</f>
        <v/>
      </c>
      <c r="M24" s="764"/>
      <c r="N24" s="764"/>
      <c r="O24" s="764"/>
      <c r="P24" s="764"/>
      <c r="Q24" s="764"/>
      <c r="R24" s="764"/>
      <c r="S24" s="764"/>
      <c r="T24" s="310" t="str">
        <f>IF(記録用紙入力!V45="","",記録用紙入力!V45)</f>
        <v/>
      </c>
      <c r="U24" s="329"/>
      <c r="V24" s="330"/>
      <c r="W24" s="330"/>
      <c r="X24" s="331"/>
      <c r="Y24" s="304" t="str">
        <f>IF(記録用紙入力!AA45="","",記録用紙入力!AA45)</f>
        <v/>
      </c>
      <c r="Z24" s="740" t="str">
        <f>IF(記録用紙入力!AB45="","",記録用紙入力!AB45)</f>
        <v/>
      </c>
      <c r="AA24" s="764"/>
      <c r="AB24" s="764"/>
      <c r="AC24" s="764"/>
      <c r="AD24" s="764"/>
      <c r="AE24" s="764"/>
      <c r="AF24" s="764"/>
      <c r="AG24" s="764"/>
      <c r="AH24" s="740" t="str">
        <f>IF(記録用紙入力!AJ45="","",記録用紙入力!AJ45)</f>
        <v/>
      </c>
      <c r="AI24" s="764"/>
      <c r="AJ24" s="764"/>
      <c r="AK24" s="309" t="str">
        <f>IF(記録用紙入力!AM45="","",記録用紙入力!AM45)</f>
        <v/>
      </c>
      <c r="AL24" s="740" t="str">
        <f>IF(記録用紙入力!AN45="","",記録用紙入力!AN45)</f>
        <v/>
      </c>
      <c r="AM24" s="773"/>
      <c r="AN24" s="773"/>
      <c r="AO24" s="309" t="str">
        <f>IF(記録用紙入力!AQ45="","",記録用紙入力!AQ45)</f>
        <v/>
      </c>
      <c r="AP24" s="305" t="str">
        <f>IF(記録用紙入力!AR45="","",記録用紙入力!AR45)</f>
        <v/>
      </c>
      <c r="AQ24" s="259" t="s">
        <v>21</v>
      </c>
      <c r="AR24" s="241"/>
      <c r="AS24" s="242"/>
    </row>
    <row r="25" spans="1:45" ht="15" customHeight="1">
      <c r="A25" s="241"/>
      <c r="B25" s="306" t="str">
        <f>IF(記録用紙入力!D46="","",記録用紙入力!D46)</f>
        <v/>
      </c>
      <c r="C25" s="293" t="s">
        <v>21</v>
      </c>
      <c r="D25" s="740" t="str">
        <f>IF(記録用紙入力!F46="","",記録用紙入力!F46)</f>
        <v/>
      </c>
      <c r="E25" s="764"/>
      <c r="F25" s="764"/>
      <c r="G25" s="307" t="str">
        <f>IF(記録用紙入力!I46="","",記録用紙入力!I46)</f>
        <v/>
      </c>
      <c r="H25" s="740" t="str">
        <f>IF(記録用紙入力!J46="","",記録用紙入力!J46)</f>
        <v/>
      </c>
      <c r="I25" s="773"/>
      <c r="J25" s="773"/>
      <c r="K25" s="302" t="str">
        <f>IF(記録用紙入力!M46="","",記録用紙入力!M46)</f>
        <v/>
      </c>
      <c r="L25" s="740" t="str">
        <f>IF(記録用紙入力!N46="","",記録用紙入力!N46)</f>
        <v/>
      </c>
      <c r="M25" s="764"/>
      <c r="N25" s="764"/>
      <c r="O25" s="764"/>
      <c r="P25" s="764"/>
      <c r="Q25" s="764"/>
      <c r="R25" s="764"/>
      <c r="S25" s="764"/>
      <c r="T25" s="304" t="str">
        <f>IF(記録用紙入力!V46="","",記録用紙入力!V46)</f>
        <v/>
      </c>
      <c r="U25" s="329"/>
      <c r="V25" s="776" t="s">
        <v>252</v>
      </c>
      <c r="W25" s="776"/>
      <c r="X25" s="331"/>
      <c r="Y25" s="304" t="str">
        <f>IF(記録用紙入力!AA46="","",記録用紙入力!AA46)</f>
        <v/>
      </c>
      <c r="Z25" s="740" t="str">
        <f>IF(記録用紙入力!AB46="","",記録用紙入力!AB46)</f>
        <v/>
      </c>
      <c r="AA25" s="764"/>
      <c r="AB25" s="764"/>
      <c r="AC25" s="764"/>
      <c r="AD25" s="764"/>
      <c r="AE25" s="764"/>
      <c r="AF25" s="764"/>
      <c r="AG25" s="764"/>
      <c r="AH25" s="740" t="str">
        <f>IF(記録用紙入力!AJ46="","",記録用紙入力!AJ46)</f>
        <v/>
      </c>
      <c r="AI25" s="764"/>
      <c r="AJ25" s="764"/>
      <c r="AK25" s="307" t="str">
        <f>IF(記録用紙入力!AM46="","",記録用紙入力!AM46)</f>
        <v/>
      </c>
      <c r="AL25" s="740" t="str">
        <f>IF(記録用紙入力!AN46="","",記録用紙入力!AN46)</f>
        <v/>
      </c>
      <c r="AM25" s="773"/>
      <c r="AN25" s="773"/>
      <c r="AO25" s="307" t="str">
        <f>IF(記録用紙入力!AQ46="","",記録用紙入力!AQ46)</f>
        <v/>
      </c>
      <c r="AP25" s="308" t="str">
        <f>IF(記録用紙入力!AR46="","",記録用紙入力!AR46)</f>
        <v/>
      </c>
      <c r="AQ25" s="294" t="s">
        <v>21</v>
      </c>
      <c r="AR25" s="241"/>
      <c r="AS25" s="242"/>
    </row>
    <row r="26" spans="1:45" ht="15" customHeight="1">
      <c r="A26" s="241"/>
      <c r="B26" s="301" t="str">
        <f>IF(記録用紙入力!D47="","",記録用紙入力!D47)</f>
        <v/>
      </c>
      <c r="C26" s="245" t="s">
        <v>21</v>
      </c>
      <c r="D26" s="740" t="str">
        <f>IF(記録用紙入力!F47="","",記録用紙入力!F47)</f>
        <v/>
      </c>
      <c r="E26" s="764"/>
      <c r="F26" s="764"/>
      <c r="G26" s="309" t="str">
        <f>IF(記録用紙入力!I47="","",記録用紙入力!I47)</f>
        <v/>
      </c>
      <c r="H26" s="740" t="str">
        <f>IF(記録用紙入力!J47="","",記録用紙入力!J47)</f>
        <v/>
      </c>
      <c r="I26" s="773"/>
      <c r="J26" s="773"/>
      <c r="K26" s="302" t="str">
        <f>IF(記録用紙入力!M47="","",記録用紙入力!M47)</f>
        <v/>
      </c>
      <c r="L26" s="740" t="str">
        <f>IF(記録用紙入力!N47="","",記録用紙入力!N47)</f>
        <v/>
      </c>
      <c r="M26" s="764"/>
      <c r="N26" s="764"/>
      <c r="O26" s="764"/>
      <c r="P26" s="764"/>
      <c r="Q26" s="764"/>
      <c r="R26" s="764"/>
      <c r="S26" s="764"/>
      <c r="T26" s="310" t="str">
        <f>IF(記録用紙入力!V47="","",記録用紙入力!V47)</f>
        <v/>
      </c>
      <c r="U26" s="332"/>
      <c r="V26" s="330"/>
      <c r="W26" s="330"/>
      <c r="X26" s="331"/>
      <c r="Y26" s="304" t="str">
        <f>IF(記録用紙入力!AA47="","",記録用紙入力!AA47)</f>
        <v/>
      </c>
      <c r="Z26" s="740" t="str">
        <f>IF(記録用紙入力!AB47="","",記録用紙入力!AB47)</f>
        <v/>
      </c>
      <c r="AA26" s="764"/>
      <c r="AB26" s="764"/>
      <c r="AC26" s="764"/>
      <c r="AD26" s="764"/>
      <c r="AE26" s="764"/>
      <c r="AF26" s="764"/>
      <c r="AG26" s="764"/>
      <c r="AH26" s="740" t="str">
        <f>IF(記録用紙入力!AJ47="","",記録用紙入力!AJ47)</f>
        <v/>
      </c>
      <c r="AI26" s="764"/>
      <c r="AJ26" s="764"/>
      <c r="AK26" s="309" t="str">
        <f>IF(記録用紙入力!AM47="","",記録用紙入力!AM47)</f>
        <v/>
      </c>
      <c r="AL26" s="740" t="str">
        <f>IF(記録用紙入力!AN47="","",記録用紙入力!AN47)</f>
        <v/>
      </c>
      <c r="AM26" s="773"/>
      <c r="AN26" s="773"/>
      <c r="AO26" s="309" t="str">
        <f>IF(記録用紙入力!AQ47="","",記録用紙入力!AQ47)</f>
        <v/>
      </c>
      <c r="AP26" s="305" t="str">
        <f>IF(記録用紙入力!AR47="","",記録用紙入力!AR47)</f>
        <v/>
      </c>
      <c r="AQ26" s="259" t="s">
        <v>21</v>
      </c>
      <c r="AR26" s="241"/>
      <c r="AS26" s="242"/>
    </row>
    <row r="27" spans="1:45" ht="15" customHeight="1">
      <c r="A27" s="241"/>
      <c r="B27" s="306" t="str">
        <f>IF(記録用紙入力!D48="","",記録用紙入力!D48)</f>
        <v/>
      </c>
      <c r="C27" s="293" t="s">
        <v>21</v>
      </c>
      <c r="D27" s="740" t="str">
        <f>IF(記録用紙入力!F48="","",記録用紙入力!F48)</f>
        <v/>
      </c>
      <c r="E27" s="764"/>
      <c r="F27" s="764"/>
      <c r="G27" s="307" t="str">
        <f>IF(記録用紙入力!I48="","",記録用紙入力!I48)</f>
        <v/>
      </c>
      <c r="H27" s="740" t="str">
        <f>IF(記録用紙入力!J48="","",記録用紙入力!J48)</f>
        <v/>
      </c>
      <c r="I27" s="773"/>
      <c r="J27" s="773"/>
      <c r="K27" s="302" t="str">
        <f>IF(記録用紙入力!M48="","",記録用紙入力!M48)</f>
        <v/>
      </c>
      <c r="L27" s="740" t="str">
        <f>IF(記録用紙入力!N48="","",記録用紙入力!N48)</f>
        <v/>
      </c>
      <c r="M27" s="764"/>
      <c r="N27" s="764"/>
      <c r="O27" s="764"/>
      <c r="P27" s="764"/>
      <c r="Q27" s="764"/>
      <c r="R27" s="764"/>
      <c r="S27" s="764"/>
      <c r="T27" s="304" t="str">
        <f>IF(記録用紙入力!V48="","",記録用紙入力!V48)</f>
        <v/>
      </c>
      <c r="U27" s="329"/>
      <c r="V27" s="330"/>
      <c r="W27" s="330"/>
      <c r="X27" s="331"/>
      <c r="Y27" s="304" t="str">
        <f>IF(記録用紙入力!AA48="","",記録用紙入力!AA48)</f>
        <v/>
      </c>
      <c r="Z27" s="740" t="str">
        <f>IF(記録用紙入力!AB48="","",記録用紙入力!AB48)</f>
        <v/>
      </c>
      <c r="AA27" s="764"/>
      <c r="AB27" s="764"/>
      <c r="AC27" s="764"/>
      <c r="AD27" s="764"/>
      <c r="AE27" s="764"/>
      <c r="AF27" s="764"/>
      <c r="AG27" s="764"/>
      <c r="AH27" s="740" t="str">
        <f>IF(記録用紙入力!AJ48="","",記録用紙入力!AJ48)</f>
        <v/>
      </c>
      <c r="AI27" s="764"/>
      <c r="AJ27" s="764"/>
      <c r="AK27" s="307" t="str">
        <f>IF(記録用紙入力!AM48="","",記録用紙入力!AM48)</f>
        <v/>
      </c>
      <c r="AL27" s="740" t="str">
        <f>IF(記録用紙入力!AN48="","",記録用紙入力!AN48)</f>
        <v/>
      </c>
      <c r="AM27" s="773"/>
      <c r="AN27" s="773"/>
      <c r="AO27" s="307" t="str">
        <f>IF(記録用紙入力!AQ48="","",記録用紙入力!AQ48)</f>
        <v/>
      </c>
      <c r="AP27" s="308" t="str">
        <f>IF(記録用紙入力!AR48="","",記録用紙入力!AR48)</f>
        <v/>
      </c>
      <c r="AQ27" s="294" t="s">
        <v>21</v>
      </c>
      <c r="AR27" s="241"/>
      <c r="AS27" s="242"/>
    </row>
    <row r="28" spans="1:45" ht="15" customHeight="1">
      <c r="A28" s="241"/>
      <c r="B28" s="301" t="str">
        <f>IF(記録用紙入力!D49="","",記録用紙入力!D49)</f>
        <v/>
      </c>
      <c r="C28" s="245" t="s">
        <v>21</v>
      </c>
      <c r="D28" s="740" t="str">
        <f>IF(記録用紙入力!F49="","",記録用紙入力!F49)</f>
        <v/>
      </c>
      <c r="E28" s="764"/>
      <c r="F28" s="764"/>
      <c r="G28" s="309" t="str">
        <f>IF(記録用紙入力!I49="","",記録用紙入力!I49)</f>
        <v/>
      </c>
      <c r="H28" s="740" t="str">
        <f>IF(記録用紙入力!J49="","",記録用紙入力!J49)</f>
        <v/>
      </c>
      <c r="I28" s="773"/>
      <c r="J28" s="773"/>
      <c r="K28" s="302" t="str">
        <f>IF(記録用紙入力!M49="","",記録用紙入力!M49)</f>
        <v/>
      </c>
      <c r="L28" s="740" t="str">
        <f>IF(記録用紙入力!N49="","",記録用紙入力!N49)</f>
        <v/>
      </c>
      <c r="M28" s="764"/>
      <c r="N28" s="764"/>
      <c r="O28" s="764"/>
      <c r="P28" s="764"/>
      <c r="Q28" s="764"/>
      <c r="R28" s="764"/>
      <c r="S28" s="764"/>
      <c r="T28" s="310" t="str">
        <f>IF(記録用紙入力!V49="","",記録用紙入力!V49)</f>
        <v/>
      </c>
      <c r="U28" s="329"/>
      <c r="V28" s="776" t="s">
        <v>82</v>
      </c>
      <c r="W28" s="776"/>
      <c r="X28" s="331"/>
      <c r="Y28" s="304" t="str">
        <f>IF(記録用紙入力!AA49="","",記録用紙入力!AA49)</f>
        <v/>
      </c>
      <c r="Z28" s="740" t="str">
        <f>IF(記録用紙入力!AB49="","",記録用紙入力!AB49)</f>
        <v/>
      </c>
      <c r="AA28" s="764"/>
      <c r="AB28" s="764"/>
      <c r="AC28" s="764"/>
      <c r="AD28" s="764"/>
      <c r="AE28" s="764"/>
      <c r="AF28" s="764"/>
      <c r="AG28" s="764"/>
      <c r="AH28" s="740" t="str">
        <f>IF(記録用紙入力!AJ49="","",記録用紙入力!AJ49)</f>
        <v/>
      </c>
      <c r="AI28" s="764"/>
      <c r="AJ28" s="764"/>
      <c r="AK28" s="309" t="str">
        <f>IF(記録用紙入力!AM49="","",記録用紙入力!AM49)</f>
        <v/>
      </c>
      <c r="AL28" s="740" t="str">
        <f>IF(記録用紙入力!AN49="","",記録用紙入力!AN49)</f>
        <v/>
      </c>
      <c r="AM28" s="773"/>
      <c r="AN28" s="773"/>
      <c r="AO28" s="309" t="str">
        <f>IF(記録用紙入力!AQ49="","",記録用紙入力!AQ49)</f>
        <v/>
      </c>
      <c r="AP28" s="305" t="str">
        <f>IF(記録用紙入力!AR49="","",記録用紙入力!AR49)</f>
        <v/>
      </c>
      <c r="AQ28" s="259" t="s">
        <v>21</v>
      </c>
      <c r="AR28" s="241"/>
      <c r="AS28" s="242"/>
    </row>
    <row r="29" spans="1:45" ht="15" customHeight="1">
      <c r="A29" s="241"/>
      <c r="B29" s="306" t="str">
        <f>IF(記録用紙入力!D50="","",記録用紙入力!D50)</f>
        <v/>
      </c>
      <c r="C29" s="293" t="s">
        <v>21</v>
      </c>
      <c r="D29" s="740" t="str">
        <f>IF(記録用紙入力!F50="","",記録用紙入力!F50)</f>
        <v/>
      </c>
      <c r="E29" s="764"/>
      <c r="F29" s="764"/>
      <c r="G29" s="307" t="str">
        <f>IF(記録用紙入力!I50="","",記録用紙入力!I50)</f>
        <v/>
      </c>
      <c r="H29" s="740" t="str">
        <f>IF(記録用紙入力!J50="","",記録用紙入力!J50)</f>
        <v/>
      </c>
      <c r="I29" s="773"/>
      <c r="J29" s="773"/>
      <c r="K29" s="302" t="str">
        <f>IF(記録用紙入力!M50="","",記録用紙入力!M50)</f>
        <v/>
      </c>
      <c r="L29" s="740" t="str">
        <f>IF(記録用紙入力!N50="","",記録用紙入力!N50)</f>
        <v/>
      </c>
      <c r="M29" s="764"/>
      <c r="N29" s="764"/>
      <c r="O29" s="764"/>
      <c r="P29" s="764"/>
      <c r="Q29" s="764"/>
      <c r="R29" s="764"/>
      <c r="S29" s="764"/>
      <c r="T29" s="304" t="str">
        <f>IF(記録用紙入力!V50="","",記録用紙入力!V50)</f>
        <v/>
      </c>
      <c r="U29" s="329"/>
      <c r="V29" s="330"/>
      <c r="W29" s="330"/>
      <c r="X29" s="331"/>
      <c r="Y29" s="304" t="str">
        <f>IF(記録用紙入力!AA50="","",記録用紙入力!AA50)</f>
        <v/>
      </c>
      <c r="Z29" s="740" t="str">
        <f>IF(記録用紙入力!AB50="","",記録用紙入力!AB50)</f>
        <v/>
      </c>
      <c r="AA29" s="764"/>
      <c r="AB29" s="764"/>
      <c r="AC29" s="764"/>
      <c r="AD29" s="764"/>
      <c r="AE29" s="764"/>
      <c r="AF29" s="764"/>
      <c r="AG29" s="764"/>
      <c r="AH29" s="740" t="str">
        <f>IF(記録用紙入力!AJ50="","",記録用紙入力!AJ50)</f>
        <v/>
      </c>
      <c r="AI29" s="764"/>
      <c r="AJ29" s="764"/>
      <c r="AK29" s="307" t="str">
        <f>IF(記録用紙入力!AM50="","",記録用紙入力!AM50)</f>
        <v/>
      </c>
      <c r="AL29" s="740" t="str">
        <f>IF(記録用紙入力!AN50="","",記録用紙入力!AN50)</f>
        <v/>
      </c>
      <c r="AM29" s="773"/>
      <c r="AN29" s="773"/>
      <c r="AO29" s="307" t="str">
        <f>IF(記録用紙入力!AQ50="","",記録用紙入力!AQ50)</f>
        <v/>
      </c>
      <c r="AP29" s="308" t="str">
        <f>IF(記録用紙入力!AR50="","",記録用紙入力!AR50)</f>
        <v/>
      </c>
      <c r="AQ29" s="294" t="s">
        <v>21</v>
      </c>
      <c r="AR29" s="241"/>
      <c r="AS29" s="242"/>
    </row>
    <row r="30" spans="1:45" ht="15" customHeight="1">
      <c r="A30" s="245" t="s">
        <v>51</v>
      </c>
      <c r="B30" s="301" t="str">
        <f>IF(記録用紙入力!D51="","",記録用紙入力!D51)</f>
        <v/>
      </c>
      <c r="C30" s="245" t="s">
        <v>21</v>
      </c>
      <c r="D30" s="740" t="str">
        <f>IF(記録用紙入力!F51="","",記録用紙入力!F51)</f>
        <v/>
      </c>
      <c r="E30" s="764"/>
      <c r="F30" s="764"/>
      <c r="G30" s="309" t="str">
        <f>IF(記録用紙入力!I51="","",記録用紙入力!I51)</f>
        <v/>
      </c>
      <c r="H30" s="740" t="str">
        <f>IF(記録用紙入力!J51="","",記録用紙入力!J51)</f>
        <v/>
      </c>
      <c r="I30" s="773"/>
      <c r="J30" s="773"/>
      <c r="K30" s="302" t="str">
        <f>IF(記録用紙入力!M51="","",記録用紙入力!M51)</f>
        <v/>
      </c>
      <c r="L30" s="740" t="str">
        <f>IF(記録用紙入力!N51="","",記録用紙入力!N51)</f>
        <v/>
      </c>
      <c r="M30" s="764"/>
      <c r="N30" s="764"/>
      <c r="O30" s="764"/>
      <c r="P30" s="764"/>
      <c r="Q30" s="764"/>
      <c r="R30" s="764"/>
      <c r="S30" s="764"/>
      <c r="T30" s="310" t="str">
        <f>IF(記録用紙入力!V51="","",記録用紙入力!V51)</f>
        <v/>
      </c>
      <c r="U30" s="329"/>
      <c r="V30" s="330"/>
      <c r="W30" s="330"/>
      <c r="X30" s="331"/>
      <c r="Y30" s="304" t="str">
        <f>IF(記録用紙入力!AA51="","",記録用紙入力!AA51)</f>
        <v/>
      </c>
      <c r="Z30" s="740" t="str">
        <f>IF(記録用紙入力!AB51="","",記録用紙入力!AB51)</f>
        <v/>
      </c>
      <c r="AA30" s="764"/>
      <c r="AB30" s="764"/>
      <c r="AC30" s="764"/>
      <c r="AD30" s="764"/>
      <c r="AE30" s="764"/>
      <c r="AF30" s="764"/>
      <c r="AG30" s="764"/>
      <c r="AH30" s="740" t="str">
        <f>IF(記録用紙入力!AJ51="","",記録用紙入力!AJ51)</f>
        <v/>
      </c>
      <c r="AI30" s="764"/>
      <c r="AJ30" s="764"/>
      <c r="AK30" s="309" t="str">
        <f>IF(記録用紙入力!AM51="","",記録用紙入力!AM51)</f>
        <v/>
      </c>
      <c r="AL30" s="740" t="str">
        <f>IF(記録用紙入力!AN51="","",記録用紙入力!AN51)</f>
        <v/>
      </c>
      <c r="AM30" s="773"/>
      <c r="AN30" s="773"/>
      <c r="AO30" s="309" t="str">
        <f>IF(記録用紙入力!AQ51="","",記録用紙入力!AQ51)</f>
        <v/>
      </c>
      <c r="AP30" s="305" t="str">
        <f>IF(記録用紙入力!AR51="","",記録用紙入力!AR51)</f>
        <v/>
      </c>
      <c r="AQ30" s="259" t="s">
        <v>21</v>
      </c>
      <c r="AR30" s="245" t="s">
        <v>51</v>
      </c>
      <c r="AS30" s="242"/>
    </row>
    <row r="31" spans="1:45" ht="15" customHeight="1">
      <c r="A31" s="245" t="s">
        <v>80</v>
      </c>
      <c r="B31" s="306" t="str">
        <f>IF(記録用紙入力!D52="","",記録用紙入力!D52)</f>
        <v/>
      </c>
      <c r="C31" s="293" t="s">
        <v>21</v>
      </c>
      <c r="D31" s="740" t="str">
        <f>IF(記録用紙入力!F52="","",記録用紙入力!F52)</f>
        <v/>
      </c>
      <c r="E31" s="764"/>
      <c r="F31" s="764"/>
      <c r="G31" s="307" t="str">
        <f>IF(記録用紙入力!I52="","",記録用紙入力!I52)</f>
        <v/>
      </c>
      <c r="H31" s="740" t="str">
        <f>IF(記録用紙入力!J52="","",記録用紙入力!J52)</f>
        <v/>
      </c>
      <c r="I31" s="773"/>
      <c r="J31" s="773"/>
      <c r="K31" s="302" t="str">
        <f>IF(記録用紙入力!M52="","",記録用紙入力!M52)</f>
        <v/>
      </c>
      <c r="L31" s="740" t="str">
        <f>IF(記録用紙入力!N52="","",記録用紙入力!N52)</f>
        <v/>
      </c>
      <c r="M31" s="764"/>
      <c r="N31" s="764"/>
      <c r="O31" s="764"/>
      <c r="P31" s="764"/>
      <c r="Q31" s="764"/>
      <c r="R31" s="764"/>
      <c r="S31" s="764"/>
      <c r="T31" s="304" t="str">
        <f>IF(記録用紙入力!V52="","",記録用紙入力!V52)</f>
        <v/>
      </c>
      <c r="U31" s="329"/>
      <c r="V31" s="333"/>
      <c r="W31" s="333"/>
      <c r="X31" s="331"/>
      <c r="Y31" s="304" t="str">
        <f>IF(記録用紙入力!AA52="","",記録用紙入力!AA52)</f>
        <v/>
      </c>
      <c r="Z31" s="740" t="str">
        <f>IF(記録用紙入力!AB52="","",記録用紙入力!AB52)</f>
        <v/>
      </c>
      <c r="AA31" s="764"/>
      <c r="AB31" s="764"/>
      <c r="AC31" s="764"/>
      <c r="AD31" s="764"/>
      <c r="AE31" s="764"/>
      <c r="AF31" s="764"/>
      <c r="AG31" s="764"/>
      <c r="AH31" s="740" t="str">
        <f>IF(記録用紙入力!AJ52="","",記録用紙入力!AJ52)</f>
        <v/>
      </c>
      <c r="AI31" s="764"/>
      <c r="AJ31" s="764"/>
      <c r="AK31" s="307" t="str">
        <f>IF(記録用紙入力!AM52="","",記録用紙入力!AM52)</f>
        <v/>
      </c>
      <c r="AL31" s="740" t="str">
        <f>IF(記録用紙入力!AN52="","",記録用紙入力!AN52)</f>
        <v/>
      </c>
      <c r="AM31" s="773"/>
      <c r="AN31" s="773"/>
      <c r="AO31" s="307" t="str">
        <f>IF(記録用紙入力!AQ52="","",記録用紙入力!AQ52)</f>
        <v/>
      </c>
      <c r="AP31" s="308" t="str">
        <f>IF(記録用紙入力!AR52="","",記録用紙入力!AR52)</f>
        <v/>
      </c>
      <c r="AQ31" s="294" t="s">
        <v>21</v>
      </c>
      <c r="AR31" s="245" t="s">
        <v>80</v>
      </c>
      <c r="AS31" s="242"/>
    </row>
    <row r="32" spans="1:45" ht="15" customHeight="1">
      <c r="A32" s="245" t="s">
        <v>54</v>
      </c>
      <c r="B32" s="306" t="str">
        <f>IF(記録用紙入力!D53="","",記録用紙入力!D53)</f>
        <v/>
      </c>
      <c r="C32" s="293" t="s">
        <v>21</v>
      </c>
      <c r="D32" s="740" t="str">
        <f>IF(記録用紙入力!F53="","",記録用紙入力!F53)</f>
        <v/>
      </c>
      <c r="E32" s="764"/>
      <c r="F32" s="764"/>
      <c r="G32" s="307" t="str">
        <f>IF(記録用紙入力!I53="","",記録用紙入力!I53)</f>
        <v/>
      </c>
      <c r="H32" s="740" t="str">
        <f>IF(記録用紙入力!J53="","",記録用紙入力!J53)</f>
        <v/>
      </c>
      <c r="I32" s="773"/>
      <c r="J32" s="773"/>
      <c r="K32" s="307" t="str">
        <f>IF(記録用紙入力!M53="","",記録用紙入力!M53)</f>
        <v/>
      </c>
      <c r="L32" s="740" t="str">
        <f>IF(記録用紙入力!N53="","",記録用紙入力!N53)</f>
        <v/>
      </c>
      <c r="M32" s="764"/>
      <c r="N32" s="764"/>
      <c r="O32" s="764"/>
      <c r="P32" s="764"/>
      <c r="Q32" s="764"/>
      <c r="R32" s="764"/>
      <c r="S32" s="764"/>
      <c r="T32" s="304" t="str">
        <f>IF(記録用紙入力!V53="","",記録用紙入力!V53)</f>
        <v/>
      </c>
      <c r="U32" s="334"/>
      <c r="V32" s="775" t="s">
        <v>83</v>
      </c>
      <c r="W32" s="775"/>
      <c r="X32" s="335"/>
      <c r="Y32" s="304" t="str">
        <f>IF(記録用紙入力!AA53="","",記録用紙入力!AA53)</f>
        <v/>
      </c>
      <c r="Z32" s="740" t="str">
        <f>IF(記録用紙入力!AB53="","",記録用紙入力!AB53)</f>
        <v/>
      </c>
      <c r="AA32" s="764"/>
      <c r="AB32" s="764"/>
      <c r="AC32" s="764"/>
      <c r="AD32" s="764"/>
      <c r="AE32" s="764"/>
      <c r="AF32" s="764"/>
      <c r="AG32" s="764"/>
      <c r="AH32" s="740" t="str">
        <f>IF(記録用紙入力!AJ53="","",記録用紙入力!AJ53)</f>
        <v/>
      </c>
      <c r="AI32" s="764"/>
      <c r="AJ32" s="764"/>
      <c r="AK32" s="307" t="str">
        <f>IF(記録用紙入力!AM53="","",記録用紙入力!AM53)</f>
        <v/>
      </c>
      <c r="AL32" s="740" t="str">
        <f>IF(記録用紙入力!AN53="","",記録用紙入力!AN53)</f>
        <v/>
      </c>
      <c r="AM32" s="773"/>
      <c r="AN32" s="773"/>
      <c r="AO32" s="307" t="str">
        <f>IF(記録用紙入力!AQ53="","",記録用紙入力!AQ53)</f>
        <v/>
      </c>
      <c r="AP32" s="308" t="str">
        <f>IF(記録用紙入力!AR53="","",記録用紙入力!AR53)</f>
        <v/>
      </c>
      <c r="AQ32" s="294" t="s">
        <v>21</v>
      </c>
      <c r="AR32" s="245" t="s">
        <v>54</v>
      </c>
      <c r="AS32" s="242"/>
    </row>
    <row r="33" spans="1:45" ht="15" customHeight="1" thickBot="1">
      <c r="A33" s="245" t="s">
        <v>55</v>
      </c>
      <c r="B33" s="754" t="s">
        <v>84</v>
      </c>
      <c r="C33" s="743"/>
      <c r="D33" s="743"/>
      <c r="E33" s="743"/>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743"/>
      <c r="AH33" s="743"/>
      <c r="AI33" s="743"/>
      <c r="AJ33" s="743"/>
      <c r="AK33" s="743"/>
      <c r="AL33" s="743"/>
      <c r="AM33" s="743"/>
      <c r="AN33" s="743"/>
      <c r="AO33" s="743"/>
      <c r="AP33" s="743"/>
      <c r="AQ33" s="774"/>
      <c r="AR33" s="245" t="s">
        <v>55</v>
      </c>
      <c r="AS33" s="242"/>
    </row>
    <row r="34" spans="1:45" ht="15" customHeight="1">
      <c r="A34" s="311" t="str">
        <f>IF(記録用紙入力!C55="","",記録用紙入力!C55)</f>
        <v/>
      </c>
      <c r="B34" s="312" t="str">
        <f>IF(記録用紙入力!D55="","",記録用紙入力!D55)</f>
        <v/>
      </c>
      <c r="C34" s="245" t="s">
        <v>21</v>
      </c>
      <c r="D34" s="740" t="str">
        <f>IF(記録用紙入力!F55="","",記録用紙入力!F55)</f>
        <v/>
      </c>
      <c r="E34" s="773"/>
      <c r="F34" s="773"/>
      <c r="G34" s="302" t="str">
        <f>IF(記録用紙入力!I55="","",記録用紙入力!I55)</f>
        <v/>
      </c>
      <c r="H34" s="740" t="str">
        <f>IF(記録用紙入力!J55="","",記録用紙入力!J55)</f>
        <v/>
      </c>
      <c r="I34" s="773"/>
      <c r="J34" s="773"/>
      <c r="K34" s="302" t="str">
        <f>IF(記録用紙入力!M55="","",記録用紙入力!M55)</f>
        <v/>
      </c>
      <c r="L34" s="740" t="str">
        <f>IF(記録用紙入力!N55="","",記録用紙入力!N55)</f>
        <v/>
      </c>
      <c r="M34" s="764"/>
      <c r="N34" s="764"/>
      <c r="O34" s="764"/>
      <c r="P34" s="764"/>
      <c r="Q34" s="764"/>
      <c r="R34" s="764"/>
      <c r="S34" s="764"/>
      <c r="T34" s="313" t="str">
        <f>IF(記録用紙入力!V55="","",記録用紙入力!V55)</f>
        <v/>
      </c>
      <c r="U34" s="762" t="str">
        <f>IF(記録用紙入力!W55="","",記録用紙入力!W55)</f>
        <v/>
      </c>
      <c r="V34" s="763"/>
      <c r="W34" s="762" t="str">
        <f>IF(記録用紙入力!Y55="","",記録用紙入力!Y55)</f>
        <v/>
      </c>
      <c r="X34" s="763"/>
      <c r="Y34" s="314" t="str">
        <f>IF(記録用紙入力!AA55="","",記録用紙入力!AA55)</f>
        <v/>
      </c>
      <c r="Z34" s="740" t="str">
        <f>IF(記録用紙入力!AB55="","",記録用紙入力!AB55)</f>
        <v/>
      </c>
      <c r="AA34" s="764"/>
      <c r="AB34" s="764"/>
      <c r="AC34" s="764"/>
      <c r="AD34" s="764"/>
      <c r="AE34" s="764"/>
      <c r="AF34" s="764"/>
      <c r="AG34" s="764"/>
      <c r="AH34" s="740" t="str">
        <f>IF(記録用紙入力!AJ55="","",記録用紙入力!AJ55)</f>
        <v/>
      </c>
      <c r="AI34" s="764"/>
      <c r="AJ34" s="764"/>
      <c r="AK34" s="302" t="str">
        <f>IF(記録用紙入力!AM55="","",記録用紙入力!AM55)</f>
        <v/>
      </c>
      <c r="AL34" s="740" t="str">
        <f>IF(記録用紙入力!AN55="","",記録用紙入力!AN55)</f>
        <v/>
      </c>
      <c r="AM34" s="773"/>
      <c r="AN34" s="773"/>
      <c r="AO34" s="302" t="str">
        <f>IF(記録用紙入力!AQ55="","",記録用紙入力!AQ55)</f>
        <v/>
      </c>
      <c r="AP34" s="312" t="str">
        <f>IF(記録用紙入力!AR55="","",記録用紙入力!AR55)</f>
        <v/>
      </c>
      <c r="AQ34" s="267" t="s">
        <v>21</v>
      </c>
      <c r="AR34" s="315" t="str">
        <f>IF(記録用紙入力!AT55="","",記録用紙入力!AT55)</f>
        <v/>
      </c>
      <c r="AS34" s="242"/>
    </row>
    <row r="35" spans="1:45" ht="15" customHeight="1">
      <c r="A35" s="306" t="str">
        <f>IF(記録用紙入力!C56="","",記録用紙入力!C56)</f>
        <v/>
      </c>
      <c r="B35" s="316" t="str">
        <f>IF(記録用紙入力!D56="","",記録用紙入力!D56)</f>
        <v/>
      </c>
      <c r="C35" s="293" t="s">
        <v>21</v>
      </c>
      <c r="D35" s="740" t="str">
        <f>IF(記録用紙入力!F56="","",記録用紙入力!F56)</f>
        <v/>
      </c>
      <c r="E35" s="773"/>
      <c r="F35" s="773"/>
      <c r="G35" s="307" t="str">
        <f>IF(記録用紙入力!I56="","",記録用紙入力!I56)</f>
        <v/>
      </c>
      <c r="H35" s="740" t="str">
        <f>IF(記録用紙入力!J56="","",記録用紙入力!J56)</f>
        <v/>
      </c>
      <c r="I35" s="773"/>
      <c r="J35" s="773"/>
      <c r="K35" s="307" t="str">
        <f>IF(記録用紙入力!M56="","",記録用紙入力!M56)</f>
        <v/>
      </c>
      <c r="L35" s="740" t="str">
        <f>IF(記録用紙入力!N56="","",記録用紙入力!N56)</f>
        <v/>
      </c>
      <c r="M35" s="764"/>
      <c r="N35" s="764"/>
      <c r="O35" s="764"/>
      <c r="P35" s="764"/>
      <c r="Q35" s="764"/>
      <c r="R35" s="764"/>
      <c r="S35" s="764"/>
      <c r="T35" s="317" t="str">
        <f>IF(記録用紙入力!V56="","",記録用紙入力!V56)</f>
        <v/>
      </c>
      <c r="U35" s="762" t="str">
        <f>IF(記録用紙入力!W56="","",記録用紙入力!W56)</f>
        <v/>
      </c>
      <c r="V35" s="763"/>
      <c r="W35" s="762" t="str">
        <f>IF(記録用紙入力!Y56="","",記録用紙入力!Y56)</f>
        <v/>
      </c>
      <c r="X35" s="763"/>
      <c r="Y35" s="318" t="str">
        <f>IF(記録用紙入力!AA56="","",記録用紙入力!AA56)</f>
        <v/>
      </c>
      <c r="Z35" s="740" t="str">
        <f>IF(記録用紙入力!AB56="","",記録用紙入力!AB56)</f>
        <v/>
      </c>
      <c r="AA35" s="764"/>
      <c r="AB35" s="764"/>
      <c r="AC35" s="764"/>
      <c r="AD35" s="764"/>
      <c r="AE35" s="764"/>
      <c r="AF35" s="764"/>
      <c r="AG35" s="764"/>
      <c r="AH35" s="740" t="str">
        <f>IF(記録用紙入力!AJ56="","",記録用紙入力!AJ56)</f>
        <v/>
      </c>
      <c r="AI35" s="764"/>
      <c r="AJ35" s="764"/>
      <c r="AK35" s="307" t="str">
        <f>IF(記録用紙入力!AM56="","",記録用紙入力!AM56)</f>
        <v/>
      </c>
      <c r="AL35" s="740" t="str">
        <f>IF(記録用紙入力!AN56="","",記録用紙入力!AN56)</f>
        <v/>
      </c>
      <c r="AM35" s="773"/>
      <c r="AN35" s="773"/>
      <c r="AO35" s="307" t="str">
        <f>IF(記録用紙入力!AQ56="","",記録用紙入力!AQ56)</f>
        <v/>
      </c>
      <c r="AP35" s="316" t="str">
        <f>IF(記録用紙入力!AR56="","",記録用紙入力!AR56)</f>
        <v/>
      </c>
      <c r="AQ35" s="295" t="s">
        <v>21</v>
      </c>
      <c r="AR35" s="319" t="str">
        <f>IF(記録用紙入力!AT56="","",記録用紙入力!AT56)</f>
        <v/>
      </c>
      <c r="AS35" s="242"/>
    </row>
    <row r="36" spans="1:45" ht="15" customHeight="1">
      <c r="A36" s="306" t="str">
        <f>IF(記録用紙入力!C57="","",記録用紙入力!C57)</f>
        <v/>
      </c>
      <c r="B36" s="312" t="str">
        <f>IF(記録用紙入力!D57="","",記録用紙入力!D57)</f>
        <v/>
      </c>
      <c r="C36" s="245" t="s">
        <v>21</v>
      </c>
      <c r="D36" s="740" t="str">
        <f>IF(記録用紙入力!F57="","",記録用紙入力!F57)</f>
        <v/>
      </c>
      <c r="E36" s="773"/>
      <c r="F36" s="773"/>
      <c r="G36" s="309" t="str">
        <f>IF(記録用紙入力!I57="","",記録用紙入力!I57)</f>
        <v/>
      </c>
      <c r="H36" s="740" t="str">
        <f>IF(記録用紙入力!J57="","",記録用紙入力!J57)</f>
        <v/>
      </c>
      <c r="I36" s="773"/>
      <c r="J36" s="773"/>
      <c r="K36" s="309" t="str">
        <f>IF(記録用紙入力!M57="","",記録用紙入力!M57)</f>
        <v/>
      </c>
      <c r="L36" s="740" t="str">
        <f>IF(記録用紙入力!N57="","",記録用紙入力!N57)</f>
        <v/>
      </c>
      <c r="M36" s="764"/>
      <c r="N36" s="764"/>
      <c r="O36" s="764"/>
      <c r="P36" s="764"/>
      <c r="Q36" s="764"/>
      <c r="R36" s="764"/>
      <c r="S36" s="764"/>
      <c r="T36" s="313" t="str">
        <f>IF(記録用紙入力!V57="","",記録用紙入力!V57)</f>
        <v/>
      </c>
      <c r="U36" s="762" t="str">
        <f>IF(記録用紙入力!W57="","",記録用紙入力!W57)</f>
        <v/>
      </c>
      <c r="V36" s="763"/>
      <c r="W36" s="762" t="str">
        <f>IF(記録用紙入力!Y57="","",記録用紙入力!Y57)</f>
        <v/>
      </c>
      <c r="X36" s="763"/>
      <c r="Y36" s="320" t="str">
        <f>IF(記録用紙入力!AA57="","",記録用紙入力!AA57)</f>
        <v/>
      </c>
      <c r="Z36" s="740" t="str">
        <f>IF(記録用紙入力!AB57="","",記録用紙入力!AB57)</f>
        <v/>
      </c>
      <c r="AA36" s="764"/>
      <c r="AB36" s="764"/>
      <c r="AC36" s="764"/>
      <c r="AD36" s="764"/>
      <c r="AE36" s="764"/>
      <c r="AF36" s="764"/>
      <c r="AG36" s="764"/>
      <c r="AH36" s="740" t="str">
        <f>IF(記録用紙入力!AJ57="","",記録用紙入力!AJ57)</f>
        <v/>
      </c>
      <c r="AI36" s="764"/>
      <c r="AJ36" s="764"/>
      <c r="AK36" s="309" t="str">
        <f>IF(記録用紙入力!AM57="","",記録用紙入力!AM57)</f>
        <v/>
      </c>
      <c r="AL36" s="740" t="str">
        <f>IF(記録用紙入力!AN57="","",記録用紙入力!AN57)</f>
        <v/>
      </c>
      <c r="AM36" s="773"/>
      <c r="AN36" s="773"/>
      <c r="AO36" s="309" t="str">
        <f>IF(記録用紙入力!AQ57="","",記録用紙入力!AQ57)</f>
        <v/>
      </c>
      <c r="AP36" s="312" t="str">
        <f>IF(記録用紙入力!AR57="","",記録用紙入力!AR57)</f>
        <v/>
      </c>
      <c r="AQ36" s="272" t="s">
        <v>21</v>
      </c>
      <c r="AR36" s="319" t="str">
        <f>IF(記録用紙入力!AT57="","",記録用紙入力!AT57)</f>
        <v/>
      </c>
      <c r="AS36" s="242"/>
    </row>
    <row r="37" spans="1:45" ht="15" customHeight="1">
      <c r="A37" s="306" t="str">
        <f>IF(記録用紙入力!C58="","",記録用紙入力!C58)</f>
        <v/>
      </c>
      <c r="B37" s="316" t="str">
        <f>IF(記録用紙入力!D58="","",記録用紙入力!D58)</f>
        <v/>
      </c>
      <c r="C37" s="293" t="s">
        <v>21</v>
      </c>
      <c r="D37" s="740" t="str">
        <f>IF(記録用紙入力!F58="","",記録用紙入力!F58)</f>
        <v/>
      </c>
      <c r="E37" s="773"/>
      <c r="F37" s="773"/>
      <c r="G37" s="307" t="str">
        <f>IF(記録用紙入力!I58="","",記録用紙入力!I58)</f>
        <v/>
      </c>
      <c r="H37" s="740" t="str">
        <f>IF(記録用紙入力!J58="","",記録用紙入力!J58)</f>
        <v/>
      </c>
      <c r="I37" s="773"/>
      <c r="J37" s="773"/>
      <c r="K37" s="307" t="str">
        <f>IF(記録用紙入力!M58="","",記録用紙入力!M58)</f>
        <v/>
      </c>
      <c r="L37" s="740" t="str">
        <f>IF(記録用紙入力!N58="","",記録用紙入力!N58)</f>
        <v/>
      </c>
      <c r="M37" s="764"/>
      <c r="N37" s="764"/>
      <c r="O37" s="764"/>
      <c r="P37" s="764"/>
      <c r="Q37" s="764"/>
      <c r="R37" s="764"/>
      <c r="S37" s="764"/>
      <c r="T37" s="317" t="str">
        <f>IF(記録用紙入力!V58="","",記録用紙入力!V58)</f>
        <v/>
      </c>
      <c r="U37" s="762" t="str">
        <f>IF(記録用紙入力!W58="","",記録用紙入力!W58)</f>
        <v/>
      </c>
      <c r="V37" s="763"/>
      <c r="W37" s="762" t="str">
        <f>IF(記録用紙入力!Y58="","",記録用紙入力!Y58)</f>
        <v/>
      </c>
      <c r="X37" s="763"/>
      <c r="Y37" s="318" t="str">
        <f>IF(記録用紙入力!AA58="","",記録用紙入力!AA58)</f>
        <v/>
      </c>
      <c r="Z37" s="740" t="str">
        <f>IF(記録用紙入力!AB58="","",記録用紙入力!AB58)</f>
        <v/>
      </c>
      <c r="AA37" s="764"/>
      <c r="AB37" s="764"/>
      <c r="AC37" s="764"/>
      <c r="AD37" s="764"/>
      <c r="AE37" s="764"/>
      <c r="AF37" s="764"/>
      <c r="AG37" s="764"/>
      <c r="AH37" s="740" t="str">
        <f>IF(記録用紙入力!AJ58="","",記録用紙入力!AJ58)</f>
        <v/>
      </c>
      <c r="AI37" s="764"/>
      <c r="AJ37" s="764"/>
      <c r="AK37" s="307" t="str">
        <f>IF(記録用紙入力!AM58="","",記録用紙入力!AM58)</f>
        <v/>
      </c>
      <c r="AL37" s="740" t="str">
        <f>IF(記録用紙入力!AN58="","",記録用紙入力!AN58)</f>
        <v/>
      </c>
      <c r="AM37" s="773"/>
      <c r="AN37" s="773"/>
      <c r="AO37" s="307" t="str">
        <f>IF(記録用紙入力!AQ58="","",記録用紙入力!AQ58)</f>
        <v/>
      </c>
      <c r="AP37" s="316" t="str">
        <f>IF(記録用紙入力!AR58="","",記録用紙入力!AR58)</f>
        <v/>
      </c>
      <c r="AQ37" s="295" t="s">
        <v>21</v>
      </c>
      <c r="AR37" s="319" t="str">
        <f>IF(記録用紙入力!AT58="","",記録用紙入力!AT58)</f>
        <v/>
      </c>
      <c r="AS37" s="242"/>
    </row>
    <row r="38" spans="1:45" ht="15" customHeight="1">
      <c r="A38" s="306" t="str">
        <f>IF(記録用紙入力!C59="","",記録用紙入力!C59)</f>
        <v/>
      </c>
      <c r="B38" s="312" t="str">
        <f>IF(記録用紙入力!D59="","",記録用紙入力!D59)</f>
        <v/>
      </c>
      <c r="C38" s="245" t="s">
        <v>21</v>
      </c>
      <c r="D38" s="740" t="str">
        <f>IF(記録用紙入力!F59="","",記録用紙入力!F59)</f>
        <v/>
      </c>
      <c r="E38" s="773"/>
      <c r="F38" s="773"/>
      <c r="G38" s="309" t="str">
        <f>IF(記録用紙入力!I59="","",記録用紙入力!I59)</f>
        <v/>
      </c>
      <c r="H38" s="740" t="str">
        <f>IF(記録用紙入力!J59="","",記録用紙入力!J59)</f>
        <v/>
      </c>
      <c r="I38" s="773"/>
      <c r="J38" s="773"/>
      <c r="K38" s="309" t="str">
        <f>IF(記録用紙入力!M59="","",記録用紙入力!M59)</f>
        <v/>
      </c>
      <c r="L38" s="740" t="str">
        <f>IF(記録用紙入力!N59="","",記録用紙入力!N59)</f>
        <v/>
      </c>
      <c r="M38" s="764"/>
      <c r="N38" s="764"/>
      <c r="O38" s="764"/>
      <c r="P38" s="764"/>
      <c r="Q38" s="764"/>
      <c r="R38" s="764"/>
      <c r="S38" s="764"/>
      <c r="T38" s="313" t="str">
        <f>IF(記録用紙入力!V59="","",記録用紙入力!V59)</f>
        <v/>
      </c>
      <c r="U38" s="762" t="str">
        <f>IF(記録用紙入力!W59="","",記録用紙入力!W59)</f>
        <v/>
      </c>
      <c r="V38" s="763"/>
      <c r="W38" s="762" t="str">
        <f>IF(記録用紙入力!Y59="","",記録用紙入力!Y59)</f>
        <v/>
      </c>
      <c r="X38" s="763"/>
      <c r="Y38" s="320" t="str">
        <f>IF(記録用紙入力!AA59="","",記録用紙入力!AA59)</f>
        <v/>
      </c>
      <c r="Z38" s="740" t="str">
        <f>IF(記録用紙入力!AB59="","",記録用紙入力!AB59)</f>
        <v/>
      </c>
      <c r="AA38" s="764"/>
      <c r="AB38" s="764"/>
      <c r="AC38" s="764"/>
      <c r="AD38" s="764"/>
      <c r="AE38" s="764"/>
      <c r="AF38" s="764"/>
      <c r="AG38" s="764"/>
      <c r="AH38" s="740" t="str">
        <f>IF(記録用紙入力!AJ59="","",記録用紙入力!AJ59)</f>
        <v/>
      </c>
      <c r="AI38" s="764"/>
      <c r="AJ38" s="764"/>
      <c r="AK38" s="309" t="str">
        <f>IF(記録用紙入力!AM59="","",記録用紙入力!AM59)</f>
        <v/>
      </c>
      <c r="AL38" s="740" t="str">
        <f>IF(記録用紙入力!AN59="","",記録用紙入力!AN59)</f>
        <v/>
      </c>
      <c r="AM38" s="773"/>
      <c r="AN38" s="773"/>
      <c r="AO38" s="309" t="str">
        <f>IF(記録用紙入力!AQ59="","",記録用紙入力!AQ59)</f>
        <v/>
      </c>
      <c r="AP38" s="312" t="str">
        <f>IF(記録用紙入力!AR59="","",記録用紙入力!AR59)</f>
        <v/>
      </c>
      <c r="AQ38" s="272" t="s">
        <v>21</v>
      </c>
      <c r="AR38" s="319" t="str">
        <f>IF(記録用紙入力!AT59="","",記録用紙入力!AT59)</f>
        <v/>
      </c>
      <c r="AS38" s="242"/>
    </row>
    <row r="39" spans="1:45" ht="15" customHeight="1">
      <c r="A39" s="306" t="str">
        <f>IF(記録用紙入力!C60="","",記録用紙入力!C60)</f>
        <v/>
      </c>
      <c r="B39" s="316" t="str">
        <f>IF(記録用紙入力!D60="","",記録用紙入力!D60)</f>
        <v/>
      </c>
      <c r="C39" s="293" t="s">
        <v>21</v>
      </c>
      <c r="D39" s="740" t="str">
        <f>IF(記録用紙入力!F60="","",記録用紙入力!F60)</f>
        <v/>
      </c>
      <c r="E39" s="773"/>
      <c r="F39" s="773"/>
      <c r="G39" s="307" t="str">
        <f>IF(記録用紙入力!I60="","",記録用紙入力!I60)</f>
        <v/>
      </c>
      <c r="H39" s="740" t="str">
        <f>IF(記録用紙入力!J60="","",記録用紙入力!J60)</f>
        <v/>
      </c>
      <c r="I39" s="773"/>
      <c r="J39" s="773"/>
      <c r="K39" s="307" t="str">
        <f>IF(記録用紙入力!M60="","",記録用紙入力!M60)</f>
        <v/>
      </c>
      <c r="L39" s="740" t="str">
        <f>IF(記録用紙入力!N60="","",記録用紙入力!N60)</f>
        <v/>
      </c>
      <c r="M39" s="764"/>
      <c r="N39" s="764"/>
      <c r="O39" s="764"/>
      <c r="P39" s="764"/>
      <c r="Q39" s="764"/>
      <c r="R39" s="764"/>
      <c r="S39" s="764"/>
      <c r="T39" s="317" t="str">
        <f>IF(記録用紙入力!V60="","",記録用紙入力!V60)</f>
        <v/>
      </c>
      <c r="U39" s="762" t="str">
        <f>IF(記録用紙入力!W60="","",記録用紙入力!W60)</f>
        <v/>
      </c>
      <c r="V39" s="763"/>
      <c r="W39" s="762" t="str">
        <f>IF(記録用紙入力!Y60="","",記録用紙入力!Y60)</f>
        <v/>
      </c>
      <c r="X39" s="763"/>
      <c r="Y39" s="318" t="str">
        <f>IF(記録用紙入力!AA60="","",記録用紙入力!AA60)</f>
        <v/>
      </c>
      <c r="Z39" s="740" t="str">
        <f>IF(記録用紙入力!AB60="","",記録用紙入力!AB60)</f>
        <v/>
      </c>
      <c r="AA39" s="764"/>
      <c r="AB39" s="764"/>
      <c r="AC39" s="764"/>
      <c r="AD39" s="764"/>
      <c r="AE39" s="764"/>
      <c r="AF39" s="764"/>
      <c r="AG39" s="764"/>
      <c r="AH39" s="740" t="str">
        <f>IF(記録用紙入力!AJ60="","",記録用紙入力!AJ60)</f>
        <v/>
      </c>
      <c r="AI39" s="764"/>
      <c r="AJ39" s="764"/>
      <c r="AK39" s="307" t="str">
        <f>IF(記録用紙入力!AM60="","",記録用紙入力!AM60)</f>
        <v/>
      </c>
      <c r="AL39" s="740" t="str">
        <f>IF(記録用紙入力!AN60="","",記録用紙入力!AN60)</f>
        <v/>
      </c>
      <c r="AM39" s="773"/>
      <c r="AN39" s="773"/>
      <c r="AO39" s="307" t="str">
        <f>IF(記録用紙入力!AQ60="","",記録用紙入力!AQ60)</f>
        <v/>
      </c>
      <c r="AP39" s="316" t="str">
        <f>IF(記録用紙入力!AR60="","",記録用紙入力!AR60)</f>
        <v/>
      </c>
      <c r="AQ39" s="295" t="s">
        <v>21</v>
      </c>
      <c r="AR39" s="319" t="str">
        <f>IF(記録用紙入力!AT60="","",記録用紙入力!AT60)</f>
        <v/>
      </c>
      <c r="AS39" s="242"/>
    </row>
    <row r="40" spans="1:45" ht="15" customHeight="1">
      <c r="A40" s="306" t="str">
        <f>IF(記録用紙入力!C61="","",記録用紙入力!C61)</f>
        <v/>
      </c>
      <c r="B40" s="312" t="str">
        <f>IF(記録用紙入力!D61="","",記録用紙入力!D61)</f>
        <v/>
      </c>
      <c r="C40" s="245" t="s">
        <v>21</v>
      </c>
      <c r="D40" s="740" t="str">
        <f>IF(記録用紙入力!F61="","",記録用紙入力!F61)</f>
        <v/>
      </c>
      <c r="E40" s="773"/>
      <c r="F40" s="773"/>
      <c r="G40" s="309" t="str">
        <f>IF(記録用紙入力!I61="","",記録用紙入力!I61)</f>
        <v/>
      </c>
      <c r="H40" s="740" t="str">
        <f>IF(記録用紙入力!J61="","",記録用紙入力!J61)</f>
        <v/>
      </c>
      <c r="I40" s="773"/>
      <c r="J40" s="773"/>
      <c r="K40" s="309" t="str">
        <f>IF(記録用紙入力!M61="","",記録用紙入力!M61)</f>
        <v/>
      </c>
      <c r="L40" s="740" t="str">
        <f>IF(記録用紙入力!N61="","",記録用紙入力!N61)</f>
        <v/>
      </c>
      <c r="M40" s="764"/>
      <c r="N40" s="764"/>
      <c r="O40" s="764"/>
      <c r="P40" s="764"/>
      <c r="Q40" s="764"/>
      <c r="R40" s="764"/>
      <c r="S40" s="764"/>
      <c r="T40" s="313" t="str">
        <f>IF(記録用紙入力!V61="","",記録用紙入力!V61)</f>
        <v/>
      </c>
      <c r="U40" s="762" t="str">
        <f>IF(記録用紙入力!W61="","",記録用紙入力!W61)</f>
        <v/>
      </c>
      <c r="V40" s="763"/>
      <c r="W40" s="762" t="str">
        <f>IF(記録用紙入力!Y61="","",記録用紙入力!Y61)</f>
        <v/>
      </c>
      <c r="X40" s="763"/>
      <c r="Y40" s="320" t="str">
        <f>IF(記録用紙入力!AA61="","",記録用紙入力!AA61)</f>
        <v/>
      </c>
      <c r="Z40" s="740" t="str">
        <f>IF(記録用紙入力!AB61="","",記録用紙入力!AB61)</f>
        <v/>
      </c>
      <c r="AA40" s="764"/>
      <c r="AB40" s="764"/>
      <c r="AC40" s="764"/>
      <c r="AD40" s="764"/>
      <c r="AE40" s="764"/>
      <c r="AF40" s="764"/>
      <c r="AG40" s="764"/>
      <c r="AH40" s="740" t="str">
        <f>IF(記録用紙入力!AJ61="","",記録用紙入力!AJ61)</f>
        <v/>
      </c>
      <c r="AI40" s="764"/>
      <c r="AJ40" s="764"/>
      <c r="AK40" s="309" t="str">
        <f>IF(記録用紙入力!AM61="","",記録用紙入力!AM61)</f>
        <v/>
      </c>
      <c r="AL40" s="740" t="str">
        <f>IF(記録用紙入力!AN61="","",記録用紙入力!AN61)</f>
        <v/>
      </c>
      <c r="AM40" s="773"/>
      <c r="AN40" s="773"/>
      <c r="AO40" s="309" t="str">
        <f>IF(記録用紙入力!AQ61="","",記録用紙入力!AQ61)</f>
        <v/>
      </c>
      <c r="AP40" s="312" t="str">
        <f>IF(記録用紙入力!AR61="","",記録用紙入力!AR61)</f>
        <v/>
      </c>
      <c r="AQ40" s="272" t="s">
        <v>21</v>
      </c>
      <c r="AR40" s="319" t="str">
        <f>IF(記録用紙入力!AT61="","",記録用紙入力!AT61)</f>
        <v/>
      </c>
      <c r="AS40" s="242"/>
    </row>
    <row r="41" spans="1:45" ht="15" customHeight="1">
      <c r="A41" s="306" t="str">
        <f>IF(記録用紙入力!C62="","",記録用紙入力!C62)</f>
        <v/>
      </c>
      <c r="B41" s="316" t="str">
        <f>IF(記録用紙入力!D62="","",記録用紙入力!D62)</f>
        <v/>
      </c>
      <c r="C41" s="293" t="s">
        <v>21</v>
      </c>
      <c r="D41" s="740" t="str">
        <f>IF(記録用紙入力!F62="","",記録用紙入力!F62)</f>
        <v/>
      </c>
      <c r="E41" s="773"/>
      <c r="F41" s="773"/>
      <c r="G41" s="307" t="str">
        <f>IF(記録用紙入力!I62="","",記録用紙入力!I62)</f>
        <v/>
      </c>
      <c r="H41" s="740" t="str">
        <f>IF(記録用紙入力!J62="","",記録用紙入力!J62)</f>
        <v/>
      </c>
      <c r="I41" s="773"/>
      <c r="J41" s="773"/>
      <c r="K41" s="307" t="str">
        <f>IF(記録用紙入力!M62="","",記録用紙入力!M62)</f>
        <v/>
      </c>
      <c r="L41" s="740" t="str">
        <f>IF(記録用紙入力!N62="","",記録用紙入力!N62)</f>
        <v/>
      </c>
      <c r="M41" s="764"/>
      <c r="N41" s="764"/>
      <c r="O41" s="764"/>
      <c r="P41" s="764"/>
      <c r="Q41" s="764"/>
      <c r="R41" s="764"/>
      <c r="S41" s="764"/>
      <c r="T41" s="317" t="str">
        <f>IF(記録用紙入力!V62="","",記録用紙入力!V62)</f>
        <v/>
      </c>
      <c r="U41" s="762" t="str">
        <f>IF(記録用紙入力!W62="","",記録用紙入力!W62)</f>
        <v/>
      </c>
      <c r="V41" s="763"/>
      <c r="W41" s="762" t="str">
        <f>IF(記録用紙入力!Y62="","",記録用紙入力!Y62)</f>
        <v/>
      </c>
      <c r="X41" s="763"/>
      <c r="Y41" s="318" t="str">
        <f>IF(記録用紙入力!AA62="","",記録用紙入力!AA62)</f>
        <v/>
      </c>
      <c r="Z41" s="740" t="str">
        <f>IF(記録用紙入力!AB62="","",記録用紙入力!AB62)</f>
        <v/>
      </c>
      <c r="AA41" s="764"/>
      <c r="AB41" s="764"/>
      <c r="AC41" s="764"/>
      <c r="AD41" s="764"/>
      <c r="AE41" s="764"/>
      <c r="AF41" s="764"/>
      <c r="AG41" s="764"/>
      <c r="AH41" s="740" t="str">
        <f>IF(記録用紙入力!AJ62="","",記録用紙入力!AJ62)</f>
        <v/>
      </c>
      <c r="AI41" s="764"/>
      <c r="AJ41" s="764"/>
      <c r="AK41" s="307" t="str">
        <f>IF(記録用紙入力!AM62="","",記録用紙入力!AM62)</f>
        <v/>
      </c>
      <c r="AL41" s="740" t="str">
        <f>IF(記録用紙入力!AN62="","",記録用紙入力!AN62)</f>
        <v/>
      </c>
      <c r="AM41" s="773"/>
      <c r="AN41" s="773"/>
      <c r="AO41" s="307" t="str">
        <f>IF(記録用紙入力!AQ62="","",記録用紙入力!AQ62)</f>
        <v/>
      </c>
      <c r="AP41" s="316" t="str">
        <f>IF(記録用紙入力!AR62="","",記録用紙入力!AR62)</f>
        <v/>
      </c>
      <c r="AQ41" s="295" t="s">
        <v>21</v>
      </c>
      <c r="AR41" s="319" t="str">
        <f>IF(記録用紙入力!AT62="","",記録用紙入力!AT62)</f>
        <v/>
      </c>
      <c r="AS41" s="242"/>
    </row>
    <row r="42" spans="1:45" ht="15" customHeight="1" thickBot="1">
      <c r="A42" s="321" t="str">
        <f>IF(記録用紙入力!C63="","",記録用紙入力!C63)</f>
        <v/>
      </c>
      <c r="B42" s="312" t="str">
        <f>IF(記録用紙入力!D63="","",記録用紙入力!D63)</f>
        <v/>
      </c>
      <c r="C42" s="293" t="s">
        <v>21</v>
      </c>
      <c r="D42" s="740" t="str">
        <f>IF(記録用紙入力!F63="","",記録用紙入力!F63)</f>
        <v/>
      </c>
      <c r="E42" s="773"/>
      <c r="F42" s="773"/>
      <c r="G42" s="322" t="str">
        <f>IF(記録用紙入力!I63="","",記録用紙入力!I63)</f>
        <v/>
      </c>
      <c r="H42" s="740" t="str">
        <f>IF(記録用紙入力!J63="","",記録用紙入力!J63)</f>
        <v/>
      </c>
      <c r="I42" s="773"/>
      <c r="J42" s="773"/>
      <c r="K42" s="322" t="str">
        <f>IF(記録用紙入力!M63="","",記録用紙入力!M63)</f>
        <v/>
      </c>
      <c r="L42" s="740" t="str">
        <f>IF(記録用紙入力!N63="","",記録用紙入力!N63)</f>
        <v/>
      </c>
      <c r="M42" s="764"/>
      <c r="N42" s="764"/>
      <c r="O42" s="764"/>
      <c r="P42" s="764"/>
      <c r="Q42" s="764"/>
      <c r="R42" s="764"/>
      <c r="S42" s="764"/>
      <c r="T42" s="313" t="str">
        <f>IF(記録用紙入力!V63="","",記録用紙入力!V63)</f>
        <v/>
      </c>
      <c r="U42" s="762" t="str">
        <f>IF(記録用紙入力!W63="","",記録用紙入力!W63)</f>
        <v/>
      </c>
      <c r="V42" s="763"/>
      <c r="W42" s="762" t="str">
        <f>IF(記録用紙入力!Y63="","",記録用紙入力!Y63)</f>
        <v/>
      </c>
      <c r="X42" s="763"/>
      <c r="Y42" s="320" t="str">
        <f>IF(記録用紙入力!AA63="","",記録用紙入力!AA63)</f>
        <v/>
      </c>
      <c r="Z42" s="740" t="str">
        <f>IF(記録用紙入力!AB63="","",記録用紙入力!AB63)</f>
        <v/>
      </c>
      <c r="AA42" s="764"/>
      <c r="AB42" s="764"/>
      <c r="AC42" s="764"/>
      <c r="AD42" s="764"/>
      <c r="AE42" s="764"/>
      <c r="AF42" s="764"/>
      <c r="AG42" s="764"/>
      <c r="AH42" s="740" t="str">
        <f>IF(記録用紙入力!AJ63="","",記録用紙入力!AJ63)</f>
        <v/>
      </c>
      <c r="AI42" s="764"/>
      <c r="AJ42" s="764"/>
      <c r="AK42" s="307" t="str">
        <f>IF(記録用紙入力!AM63="","",記録用紙入力!AM63)</f>
        <v/>
      </c>
      <c r="AL42" s="740" t="str">
        <f>IF(記録用紙入力!AN63="","",記録用紙入力!AN63)</f>
        <v/>
      </c>
      <c r="AM42" s="773"/>
      <c r="AN42" s="773"/>
      <c r="AO42" s="307" t="str">
        <f>IF(記録用紙入力!AQ63="","",記録用紙入力!AQ63)</f>
        <v/>
      </c>
      <c r="AP42" s="312" t="str">
        <f>IF(記録用紙入力!AR63="","",記録用紙入力!AR63)</f>
        <v/>
      </c>
      <c r="AQ42" s="295" t="s">
        <v>21</v>
      </c>
      <c r="AR42" s="323" t="str">
        <f>IF(記録用紙入力!AT63="","",記録用紙入力!AT63)</f>
        <v/>
      </c>
      <c r="AS42" s="242"/>
    </row>
    <row r="43" spans="1:45" ht="15" customHeight="1">
      <c r="A43" s="241"/>
      <c r="B43" s="296"/>
      <c r="C43" s="297"/>
      <c r="D43" s="740">
        <f>IF(記録用紙入力!F64="","",記録用紙入力!F64)</f>
        <v>0</v>
      </c>
      <c r="E43" s="764"/>
      <c r="F43" s="764"/>
      <c r="G43" s="765"/>
      <c r="H43" s="740">
        <f>IF(記録用紙入力!J64="","",記録用紙入力!J64)</f>
        <v>0</v>
      </c>
      <c r="I43" s="764"/>
      <c r="J43" s="764"/>
      <c r="K43" s="765"/>
      <c r="L43" s="742" t="s">
        <v>58</v>
      </c>
      <c r="M43" s="764"/>
      <c r="N43" s="765"/>
      <c r="O43" s="742">
        <f>IF(記録用紙入力!Q64="","",記録用紙入力!Q64)</f>
        <v>0</v>
      </c>
      <c r="P43" s="743"/>
      <c r="Q43" s="743"/>
      <c r="R43" s="743"/>
      <c r="S43" s="744"/>
      <c r="T43" s="375" t="s">
        <v>57</v>
      </c>
      <c r="U43" s="742" t="s">
        <v>56</v>
      </c>
      <c r="V43" s="747"/>
      <c r="W43" s="747"/>
      <c r="X43" s="747"/>
      <c r="Y43" s="298" t="s">
        <v>57</v>
      </c>
      <c r="Z43" s="742">
        <f>IF(記録用紙入力!AB64="","",記録用紙入力!AB64)</f>
        <v>0</v>
      </c>
      <c r="AA43" s="743"/>
      <c r="AB43" s="743"/>
      <c r="AC43" s="743"/>
      <c r="AD43" s="744"/>
      <c r="AE43" s="742" t="s">
        <v>58</v>
      </c>
      <c r="AF43" s="764"/>
      <c r="AG43" s="765"/>
      <c r="AH43" s="740">
        <f>IF(記録用紙入力!AJ64="","",記録用紙入力!AJ64)</f>
        <v>0</v>
      </c>
      <c r="AI43" s="764"/>
      <c r="AJ43" s="764"/>
      <c r="AK43" s="765"/>
      <c r="AL43" s="740">
        <f>IF(記録用紙入力!AN64="","",記録用紙入力!AN64)</f>
        <v>0</v>
      </c>
      <c r="AM43" s="764"/>
      <c r="AN43" s="764"/>
      <c r="AO43" s="765"/>
      <c r="AP43" s="297"/>
      <c r="AQ43" s="299"/>
      <c r="AR43" s="241"/>
      <c r="AS43" s="242"/>
    </row>
    <row r="44" spans="1:45" ht="15" customHeight="1">
      <c r="A44" s="241"/>
      <c r="B44" s="766" t="s">
        <v>63</v>
      </c>
      <c r="C44" s="767"/>
      <c r="D44" s="742" t="s">
        <v>64</v>
      </c>
      <c r="E44" s="744"/>
      <c r="F44" s="298" t="s">
        <v>85</v>
      </c>
      <c r="G44" s="747" t="s">
        <v>66</v>
      </c>
      <c r="H44" s="747"/>
      <c r="I44" s="747"/>
      <c r="J44" s="747"/>
      <c r="K44" s="750"/>
      <c r="L44" s="768" t="s">
        <v>65</v>
      </c>
      <c r="M44" s="772"/>
      <c r="N44" s="768" t="s">
        <v>60</v>
      </c>
      <c r="O44" s="771"/>
      <c r="P44" s="772"/>
      <c r="Q44" s="745" t="s">
        <v>47</v>
      </c>
      <c r="R44" s="770"/>
      <c r="S44" s="745" t="s">
        <v>46</v>
      </c>
      <c r="T44" s="770"/>
      <c r="U44" s="768" t="s">
        <v>59</v>
      </c>
      <c r="V44" s="771"/>
      <c r="W44" s="771"/>
      <c r="X44" s="771"/>
      <c r="Y44" s="745" t="s">
        <v>46</v>
      </c>
      <c r="Z44" s="770"/>
      <c r="AA44" s="745" t="s">
        <v>47</v>
      </c>
      <c r="AB44" s="770"/>
      <c r="AC44" s="768" t="s">
        <v>60</v>
      </c>
      <c r="AD44" s="771"/>
      <c r="AE44" s="771"/>
      <c r="AF44" s="768" t="s">
        <v>63</v>
      </c>
      <c r="AG44" s="767"/>
      <c r="AH44" s="742" t="s">
        <v>64</v>
      </c>
      <c r="AI44" s="744"/>
      <c r="AJ44" s="298" t="s">
        <v>85</v>
      </c>
      <c r="AK44" s="747" t="s">
        <v>66</v>
      </c>
      <c r="AL44" s="747"/>
      <c r="AM44" s="747"/>
      <c r="AN44" s="747"/>
      <c r="AO44" s="750"/>
      <c r="AP44" s="768" t="s">
        <v>65</v>
      </c>
      <c r="AQ44" s="769"/>
      <c r="AR44" s="241"/>
      <c r="AS44" s="242"/>
    </row>
    <row r="45" spans="1:45" ht="15" customHeight="1">
      <c r="A45" s="241"/>
      <c r="B45" s="754" t="str">
        <f>IF(記録用紙入力!D66="","",記録用紙入力!D66)</f>
        <v/>
      </c>
      <c r="C45" s="743"/>
      <c r="D45" s="324" t="str">
        <f>IF(記録用紙入力!F66="","",記録用紙入力!F66)</f>
        <v/>
      </c>
      <c r="E45" s="245" t="s">
        <v>74</v>
      </c>
      <c r="F45" s="312" t="str">
        <f>IF(記録用紙入力!H66="","",記録用紙入力!H66)</f>
        <v/>
      </c>
      <c r="G45" s="726" t="str">
        <f>IF(記録用紙入力!I66="","",記録用紙入力!I66)</f>
        <v/>
      </c>
      <c r="H45" s="729"/>
      <c r="I45" s="729"/>
      <c r="J45" s="729"/>
      <c r="K45" s="730"/>
      <c r="L45" s="762" t="str">
        <f>IF(記録用紙入力!N66="","",記録用紙入力!N66)</f>
        <v/>
      </c>
      <c r="M45" s="763"/>
      <c r="N45" s="742">
        <f>IF(記録用紙入力!P66="","",記録用紙入力!P66)</f>
        <v>0</v>
      </c>
      <c r="O45" s="743"/>
      <c r="P45" s="744"/>
      <c r="Q45" s="740" t="str">
        <f>IF(記録用紙入力!S66="","",記録用紙入力!S66)</f>
        <v/>
      </c>
      <c r="R45" s="741"/>
      <c r="S45" s="740" t="str">
        <f>IF(記録用紙入力!U66="","",記録用紙入力!U66)</f>
        <v/>
      </c>
      <c r="T45" s="741"/>
      <c r="U45" s="742" t="s">
        <v>86</v>
      </c>
      <c r="V45" s="743"/>
      <c r="W45" s="743"/>
      <c r="X45" s="744"/>
      <c r="Y45" s="740" t="str">
        <f>IF(記録用紙入力!AA66="","",記録用紙入力!AA66)</f>
        <v/>
      </c>
      <c r="Z45" s="741"/>
      <c r="AA45" s="740" t="str">
        <f>IF(記録用紙入力!AC66="","",記録用紙入力!AC66)</f>
        <v/>
      </c>
      <c r="AB45" s="741"/>
      <c r="AC45" s="742">
        <f>IF(記録用紙入力!AE66="","",記録用紙入力!AE66)</f>
        <v>0</v>
      </c>
      <c r="AD45" s="743"/>
      <c r="AE45" s="744"/>
      <c r="AF45" s="742" t="str">
        <f>IF(記録用紙入力!AH66="","",記録用紙入力!AH66)</f>
        <v/>
      </c>
      <c r="AG45" s="743"/>
      <c r="AH45" s="324" t="str">
        <f>IF(記録用紙入力!AJ66="","",記録用紙入力!AJ66)</f>
        <v/>
      </c>
      <c r="AI45" s="245" t="s">
        <v>74</v>
      </c>
      <c r="AJ45" s="312" t="str">
        <f>IF(記録用紙入力!AL66="","",記録用紙入力!AL66)</f>
        <v/>
      </c>
      <c r="AK45" s="726" t="str">
        <f>IF(記録用紙入力!AM66="","",記録用紙入力!AM66)</f>
        <v/>
      </c>
      <c r="AL45" s="729"/>
      <c r="AM45" s="729"/>
      <c r="AN45" s="729"/>
      <c r="AO45" s="730"/>
      <c r="AP45" s="745" t="str">
        <f>IF(記録用紙入力!AR66="","",記録用紙入力!AR66)</f>
        <v/>
      </c>
      <c r="AQ45" s="746"/>
      <c r="AR45" s="241"/>
      <c r="AS45" s="242"/>
    </row>
    <row r="46" spans="1:45" ht="15" customHeight="1">
      <c r="A46" s="241"/>
      <c r="B46" s="756" t="str">
        <f>IF(記録用紙入力!D67="","",記録用紙入力!D67)</f>
        <v/>
      </c>
      <c r="C46" s="757"/>
      <c r="D46" s="316" t="str">
        <f>IF(記録用紙入力!F67="","",記録用紙入力!F67)</f>
        <v/>
      </c>
      <c r="E46" s="295" t="s">
        <v>74</v>
      </c>
      <c r="F46" s="316" t="str">
        <f>IF(記録用紙入力!H67="","",記録用紙入力!H67)</f>
        <v/>
      </c>
      <c r="G46" s="726" t="str">
        <f>IF(記録用紙入力!I67="","",記録用紙入力!I67)</f>
        <v/>
      </c>
      <c r="H46" s="729"/>
      <c r="I46" s="729"/>
      <c r="J46" s="729"/>
      <c r="K46" s="730"/>
      <c r="L46" s="758" t="str">
        <f>IF(記録用紙入力!N67="","",記録用紙入力!N67)</f>
        <v/>
      </c>
      <c r="M46" s="759"/>
      <c r="N46" s="742">
        <f>IF(記録用紙入力!P67="","",記録用紙入力!P67)</f>
        <v>0</v>
      </c>
      <c r="O46" s="743"/>
      <c r="P46" s="744"/>
      <c r="Q46" s="740" t="str">
        <f>IF(記録用紙入力!S67="","",記録用紙入力!S67)</f>
        <v/>
      </c>
      <c r="R46" s="741"/>
      <c r="S46" s="740" t="str">
        <f>IF(記録用紙入力!U67="","",記録用紙入力!U67)</f>
        <v/>
      </c>
      <c r="T46" s="741"/>
      <c r="U46" s="742" t="s">
        <v>87</v>
      </c>
      <c r="V46" s="743"/>
      <c r="W46" s="743"/>
      <c r="X46" s="744"/>
      <c r="Y46" s="740" t="str">
        <f>IF(記録用紙入力!AA67="","",記録用紙入力!AA67)</f>
        <v/>
      </c>
      <c r="Z46" s="741"/>
      <c r="AA46" s="740" t="str">
        <f>IF(記録用紙入力!AC67="","",記録用紙入力!AC67)</f>
        <v/>
      </c>
      <c r="AB46" s="741"/>
      <c r="AC46" s="742">
        <f>IF(記録用紙入力!AE67="","",記録用紙入力!AE67)</f>
        <v>0</v>
      </c>
      <c r="AD46" s="743"/>
      <c r="AE46" s="744"/>
      <c r="AF46" s="761" t="str">
        <f>IF(記録用紙入力!AH67="","",記録用紙入力!AH67)</f>
        <v/>
      </c>
      <c r="AG46" s="757"/>
      <c r="AH46" s="316" t="str">
        <f>IF(記録用紙入力!AJ67="","",記録用紙入力!AJ67)</f>
        <v/>
      </c>
      <c r="AI46" s="295" t="s">
        <v>74</v>
      </c>
      <c r="AJ46" s="316" t="str">
        <f>IF(記録用紙入力!AL67="","",記録用紙入力!AL67)</f>
        <v/>
      </c>
      <c r="AK46" s="726" t="str">
        <f>IF(記録用紙入力!AM67="","",記録用紙入力!AM67)</f>
        <v/>
      </c>
      <c r="AL46" s="729"/>
      <c r="AM46" s="729"/>
      <c r="AN46" s="729"/>
      <c r="AO46" s="730"/>
      <c r="AP46" s="758" t="str">
        <f>IF(記録用紙入力!AR67="","",記録用紙入力!AR67)</f>
        <v/>
      </c>
      <c r="AQ46" s="760"/>
      <c r="AR46" s="241"/>
      <c r="AS46" s="242"/>
    </row>
    <row r="47" spans="1:45" ht="15" customHeight="1">
      <c r="A47" s="241"/>
      <c r="B47" s="754" t="str">
        <f>IF(記録用紙入力!D68="","",記録用紙入力!D68)</f>
        <v/>
      </c>
      <c r="C47" s="743"/>
      <c r="D47" s="312" t="str">
        <f>IF(記録用紙入力!F68="","",記録用紙入力!F68)</f>
        <v/>
      </c>
      <c r="E47" s="245" t="s">
        <v>74</v>
      </c>
      <c r="F47" s="312" t="str">
        <f>IF(記録用紙入力!H68="","",記録用紙入力!H68)</f>
        <v/>
      </c>
      <c r="G47" s="726" t="str">
        <f>IF(記録用紙入力!I68="","",記録用紙入力!I68)</f>
        <v/>
      </c>
      <c r="H47" s="729"/>
      <c r="I47" s="729"/>
      <c r="J47" s="729"/>
      <c r="K47" s="730"/>
      <c r="L47" s="745" t="str">
        <f>IF(記録用紙入力!N68="","",記録用紙入力!N68)</f>
        <v/>
      </c>
      <c r="M47" s="755"/>
      <c r="N47" s="742">
        <f>IF(記録用紙入力!P68="","",記録用紙入力!P68)</f>
        <v>0</v>
      </c>
      <c r="O47" s="743"/>
      <c r="P47" s="744"/>
      <c r="Q47" s="740" t="str">
        <f>IF(記録用紙入力!S68="","",記録用紙入力!S68)</f>
        <v/>
      </c>
      <c r="R47" s="741"/>
      <c r="S47" s="740" t="str">
        <f>IF(記録用紙入力!U68="","",記録用紙入力!U68)</f>
        <v/>
      </c>
      <c r="T47" s="741"/>
      <c r="U47" s="742" t="s">
        <v>62</v>
      </c>
      <c r="V47" s="743"/>
      <c r="W47" s="743"/>
      <c r="X47" s="744"/>
      <c r="Y47" s="740" t="str">
        <f>IF(記録用紙入力!AA68="","",記録用紙入力!AA68)</f>
        <v/>
      </c>
      <c r="Z47" s="741"/>
      <c r="AA47" s="740" t="str">
        <f>IF(記録用紙入力!AC68="","",記録用紙入力!AC68)</f>
        <v/>
      </c>
      <c r="AB47" s="741"/>
      <c r="AC47" s="742">
        <f>IF(記録用紙入力!AE68="","",記録用紙入力!AE68)</f>
        <v>0</v>
      </c>
      <c r="AD47" s="743"/>
      <c r="AE47" s="744"/>
      <c r="AF47" s="742" t="str">
        <f>IF(記録用紙入力!AH68="","",記録用紙入力!AH68)</f>
        <v/>
      </c>
      <c r="AG47" s="743"/>
      <c r="AH47" s="312" t="str">
        <f>IF(記録用紙入力!AJ68="","",記録用紙入力!AJ68)</f>
        <v/>
      </c>
      <c r="AI47" s="245" t="s">
        <v>74</v>
      </c>
      <c r="AJ47" s="312" t="str">
        <f>IF(記録用紙入力!AL68="","",記録用紙入力!AL68)</f>
        <v/>
      </c>
      <c r="AK47" s="726" t="str">
        <f>IF(記録用紙入力!AM68="","",記録用紙入力!AM68)</f>
        <v/>
      </c>
      <c r="AL47" s="729"/>
      <c r="AM47" s="729"/>
      <c r="AN47" s="729"/>
      <c r="AO47" s="730"/>
      <c r="AP47" s="745" t="str">
        <f>IF(記録用紙入力!AR68="","",記録用紙入力!AR68)</f>
        <v/>
      </c>
      <c r="AQ47" s="746"/>
      <c r="AR47" s="241"/>
      <c r="AS47" s="242"/>
    </row>
    <row r="48" spans="1:45" ht="15" customHeight="1">
      <c r="A48" s="241"/>
      <c r="B48" s="756" t="str">
        <f>IF(記録用紙入力!D69="","",記録用紙入力!D69)</f>
        <v/>
      </c>
      <c r="C48" s="757"/>
      <c r="D48" s="316" t="str">
        <f>IF(記録用紙入力!F69="","",記録用紙入力!F69)</f>
        <v/>
      </c>
      <c r="E48" s="295" t="s">
        <v>74</v>
      </c>
      <c r="F48" s="316" t="str">
        <f>IF(記録用紙入力!H69="","",記録用紙入力!H69)</f>
        <v/>
      </c>
      <c r="G48" s="726" t="str">
        <f>IF(記録用紙入力!I69="","",記録用紙入力!I69)</f>
        <v/>
      </c>
      <c r="H48" s="729"/>
      <c r="I48" s="729"/>
      <c r="J48" s="729"/>
      <c r="K48" s="730"/>
      <c r="L48" s="758" t="str">
        <f>IF(記録用紙入力!N69="","",記録用紙入力!N69)</f>
        <v/>
      </c>
      <c r="M48" s="759"/>
      <c r="N48" s="742">
        <f>IF(記録用紙入力!P69="","",記録用紙入力!P69)</f>
        <v>0</v>
      </c>
      <c r="O48" s="743"/>
      <c r="P48" s="744"/>
      <c r="Q48" s="740" t="str">
        <f>IF(記録用紙入力!S69="","",記録用紙入力!S69)</f>
        <v/>
      </c>
      <c r="R48" s="741"/>
      <c r="S48" s="740" t="str">
        <f>IF(記録用紙入力!U69="","",記録用紙入力!U69)</f>
        <v/>
      </c>
      <c r="T48" s="741"/>
      <c r="U48" s="742" t="s">
        <v>61</v>
      </c>
      <c r="V48" s="743"/>
      <c r="W48" s="743"/>
      <c r="X48" s="744"/>
      <c r="Y48" s="740" t="str">
        <f>IF(記録用紙入力!AA69="","",記録用紙入力!AA69)</f>
        <v/>
      </c>
      <c r="Z48" s="741"/>
      <c r="AA48" s="740" t="str">
        <f>IF(記録用紙入力!AC69="","",記録用紙入力!AC69)</f>
        <v/>
      </c>
      <c r="AB48" s="741"/>
      <c r="AC48" s="742">
        <f>IF(記録用紙入力!AE69="","",記録用紙入力!AE69)</f>
        <v>0</v>
      </c>
      <c r="AD48" s="743"/>
      <c r="AE48" s="744"/>
      <c r="AF48" s="761" t="str">
        <f>IF(記録用紙入力!AH69="","",記録用紙入力!AH69)</f>
        <v/>
      </c>
      <c r="AG48" s="757"/>
      <c r="AH48" s="316" t="str">
        <f>IF(記録用紙入力!AJ69="","",記録用紙入力!AJ69)</f>
        <v/>
      </c>
      <c r="AI48" s="295" t="s">
        <v>74</v>
      </c>
      <c r="AJ48" s="316" t="str">
        <f>IF(記録用紙入力!AL69="","",記録用紙入力!AL69)</f>
        <v/>
      </c>
      <c r="AK48" s="726" t="str">
        <f>IF(記録用紙入力!AM69="","",記録用紙入力!AM69)</f>
        <v/>
      </c>
      <c r="AL48" s="729"/>
      <c r="AM48" s="729"/>
      <c r="AN48" s="729"/>
      <c r="AO48" s="730"/>
      <c r="AP48" s="758" t="str">
        <f>IF(記録用紙入力!AR69="","",記録用紙入力!AR69)</f>
        <v/>
      </c>
      <c r="AQ48" s="760"/>
      <c r="AR48" s="241"/>
      <c r="AS48" s="242"/>
    </row>
    <row r="49" spans="1:45" ht="15" customHeight="1">
      <c r="A49" s="241"/>
      <c r="B49" s="754" t="str">
        <f>IF(記録用紙入力!D70="","",記録用紙入力!D70)</f>
        <v/>
      </c>
      <c r="C49" s="743"/>
      <c r="D49" s="312" t="str">
        <f>IF(記録用紙入力!F70="","",記録用紙入力!F70)</f>
        <v/>
      </c>
      <c r="E49" s="245" t="s">
        <v>74</v>
      </c>
      <c r="F49" s="312" t="str">
        <f>IF(記録用紙入力!H70="","",記録用紙入力!H70)</f>
        <v/>
      </c>
      <c r="G49" s="726" t="str">
        <f>IF(記録用紙入力!I70="","",記録用紙入力!I70)</f>
        <v/>
      </c>
      <c r="H49" s="729"/>
      <c r="I49" s="729"/>
      <c r="J49" s="729"/>
      <c r="K49" s="730"/>
      <c r="L49" s="745" t="str">
        <f>IF(記録用紙入力!N70="","",記録用紙入力!N70)</f>
        <v/>
      </c>
      <c r="M49" s="755"/>
      <c r="N49" s="742">
        <f>IF(記録用紙入力!P70="","",記録用紙入力!P70)</f>
        <v>0</v>
      </c>
      <c r="O49" s="743"/>
      <c r="P49" s="744"/>
      <c r="Q49" s="740" t="str">
        <f>IF(記録用紙入力!S70="","",記録用紙入力!S70)</f>
        <v/>
      </c>
      <c r="R49" s="741"/>
      <c r="S49" s="740" t="str">
        <f>IF(記録用紙入力!U70="","",記録用紙入力!U70)</f>
        <v/>
      </c>
      <c r="T49" s="741"/>
      <c r="U49" s="742" t="s">
        <v>88</v>
      </c>
      <c r="V49" s="743"/>
      <c r="W49" s="743"/>
      <c r="X49" s="744"/>
      <c r="Y49" s="740" t="str">
        <f>IF(記録用紙入力!AA70="","",記録用紙入力!AA70)</f>
        <v/>
      </c>
      <c r="Z49" s="741"/>
      <c r="AA49" s="740" t="str">
        <f>IF(記録用紙入力!AC70="","",記録用紙入力!AC70)</f>
        <v/>
      </c>
      <c r="AB49" s="741"/>
      <c r="AC49" s="742">
        <f>IF(記録用紙入力!AE70="","",記録用紙入力!AE70)</f>
        <v>0</v>
      </c>
      <c r="AD49" s="743"/>
      <c r="AE49" s="744"/>
      <c r="AF49" s="742" t="str">
        <f>IF(記録用紙入力!AH70="","",記録用紙入力!AH70)</f>
        <v/>
      </c>
      <c r="AG49" s="743"/>
      <c r="AH49" s="312" t="str">
        <f>IF(記録用紙入力!AJ70="","",記録用紙入力!AJ70)</f>
        <v/>
      </c>
      <c r="AI49" s="245" t="s">
        <v>74</v>
      </c>
      <c r="AJ49" s="312" t="str">
        <f>IF(記録用紙入力!AL70="","",記録用紙入力!AL70)</f>
        <v/>
      </c>
      <c r="AK49" s="726" t="str">
        <f>IF(記録用紙入力!AM70="","",記録用紙入力!AM70)</f>
        <v/>
      </c>
      <c r="AL49" s="729"/>
      <c r="AM49" s="729"/>
      <c r="AN49" s="729"/>
      <c r="AO49" s="730"/>
      <c r="AP49" s="745" t="str">
        <f>IF(記録用紙入力!AR70="","",記録用紙入力!AR70)</f>
        <v/>
      </c>
      <c r="AQ49" s="746"/>
      <c r="AR49" s="241"/>
      <c r="AS49" s="242"/>
    </row>
    <row r="50" spans="1:45" ht="12.75" customHeight="1">
      <c r="A50" s="241"/>
      <c r="B50" s="715" t="s">
        <v>227</v>
      </c>
      <c r="C50" s="845"/>
      <c r="D50" s="742" t="s">
        <v>64</v>
      </c>
      <c r="E50" s="747"/>
      <c r="F50" s="742" t="s">
        <v>89</v>
      </c>
      <c r="G50" s="748"/>
      <c r="H50" s="748"/>
      <c r="I50" s="748"/>
      <c r="J50" s="749"/>
      <c r="K50" s="747" t="s">
        <v>67</v>
      </c>
      <c r="L50" s="748"/>
      <c r="M50" s="748"/>
      <c r="N50" s="742" t="s">
        <v>90</v>
      </c>
      <c r="O50" s="747"/>
      <c r="P50" s="747"/>
      <c r="Q50" s="747"/>
      <c r="R50" s="747"/>
      <c r="S50" s="750"/>
      <c r="T50" s="751" t="s">
        <v>68</v>
      </c>
      <c r="U50" s="752"/>
      <c r="V50" s="752"/>
      <c r="W50" s="752"/>
      <c r="X50" s="752"/>
      <c r="Y50" s="752"/>
      <c r="Z50" s="752"/>
      <c r="AA50" s="752"/>
      <c r="AB50" s="752"/>
      <c r="AC50" s="752"/>
      <c r="AD50" s="752"/>
      <c r="AE50" s="752"/>
      <c r="AF50" s="752"/>
      <c r="AG50" s="752"/>
      <c r="AH50" s="752"/>
      <c r="AI50" s="752"/>
      <c r="AJ50" s="752"/>
      <c r="AK50" s="752"/>
      <c r="AL50" s="752"/>
      <c r="AM50" s="752"/>
      <c r="AN50" s="752"/>
      <c r="AO50" s="752"/>
      <c r="AP50" s="752"/>
      <c r="AQ50" s="753"/>
      <c r="AR50" s="242"/>
      <c r="AS50" s="242"/>
    </row>
    <row r="51" spans="1:45" ht="12.75" customHeight="1">
      <c r="A51" s="241"/>
      <c r="B51" s="717"/>
      <c r="C51" s="846"/>
      <c r="D51" s="373" t="str">
        <f>IF(記録用紙入力!F72="","",記録用紙入力!F72)</f>
        <v/>
      </c>
      <c r="E51" s="245" t="s">
        <v>21</v>
      </c>
      <c r="F51" s="726" t="str">
        <f>IF(記録用紙入力!H72="","",記録用紙入力!H72)</f>
        <v/>
      </c>
      <c r="G51" s="727"/>
      <c r="H51" s="727"/>
      <c r="I51" s="727"/>
      <c r="J51" s="728"/>
      <c r="K51" s="726" t="str">
        <f>IF(記録用紙入力!M72="","",記録用紙入力!M72)</f>
        <v/>
      </c>
      <c r="L51" s="729"/>
      <c r="M51" s="730"/>
      <c r="N51" s="726" t="str">
        <f>IF(記録用紙入力!P72="","",記録用紙入力!P72)</f>
        <v/>
      </c>
      <c r="O51" s="727"/>
      <c r="P51" s="727"/>
      <c r="Q51" s="731" t="str">
        <f>IF(記録用紙入力!S72="","",記録用紙入力!S72)</f>
        <v/>
      </c>
      <c r="R51" s="727"/>
      <c r="S51" s="728"/>
      <c r="T51" s="726" t="str">
        <f>IF(記録用紙入力!V72="","",記録用紙入力!V72)</f>
        <v/>
      </c>
      <c r="U51" s="727"/>
      <c r="V51" s="727"/>
      <c r="W51" s="727"/>
      <c r="X51" s="727"/>
      <c r="Y51" s="727"/>
      <c r="Z51" s="727"/>
      <c r="AA51" s="727"/>
      <c r="AB51" s="727"/>
      <c r="AC51" s="727"/>
      <c r="AD51" s="727"/>
      <c r="AE51" s="727"/>
      <c r="AF51" s="727"/>
      <c r="AG51" s="727"/>
      <c r="AH51" s="727"/>
      <c r="AI51" s="727"/>
      <c r="AJ51" s="727"/>
      <c r="AK51" s="727"/>
      <c r="AL51" s="727"/>
      <c r="AM51" s="727"/>
      <c r="AN51" s="727"/>
      <c r="AO51" s="727"/>
      <c r="AP51" s="727"/>
      <c r="AQ51" s="732"/>
      <c r="AR51" s="241"/>
      <c r="AS51" s="242"/>
    </row>
    <row r="52" spans="1:45" ht="12.75" customHeight="1">
      <c r="A52" s="241"/>
      <c r="B52" s="717"/>
      <c r="C52" s="846"/>
      <c r="D52" s="312" t="str">
        <f>IF(記録用紙入力!F73="","",記録用紙入力!F73)</f>
        <v/>
      </c>
      <c r="E52" s="293" t="s">
        <v>21</v>
      </c>
      <c r="F52" s="726" t="str">
        <f>IF(記録用紙入力!H73="","",記録用紙入力!H73)</f>
        <v/>
      </c>
      <c r="G52" s="727"/>
      <c r="H52" s="727"/>
      <c r="I52" s="727"/>
      <c r="J52" s="728"/>
      <c r="K52" s="726" t="str">
        <f>IF(記録用紙入力!M73="","",記録用紙入力!M73)</f>
        <v/>
      </c>
      <c r="L52" s="729"/>
      <c r="M52" s="730"/>
      <c r="N52" s="726" t="str">
        <f>IF(記録用紙入力!P73="","",記録用紙入力!P73)</f>
        <v/>
      </c>
      <c r="O52" s="727"/>
      <c r="P52" s="727"/>
      <c r="Q52" s="731" t="str">
        <f>IF(記録用紙入力!S73="","",記録用紙入力!S73)</f>
        <v/>
      </c>
      <c r="R52" s="727"/>
      <c r="S52" s="728"/>
      <c r="T52" s="726" t="str">
        <f>IF(記録用紙入力!V73="","",記録用紙入力!V73)</f>
        <v/>
      </c>
      <c r="U52" s="727"/>
      <c r="V52" s="727"/>
      <c r="W52" s="727"/>
      <c r="X52" s="727"/>
      <c r="Y52" s="727"/>
      <c r="Z52" s="727"/>
      <c r="AA52" s="727"/>
      <c r="AB52" s="727"/>
      <c r="AC52" s="727"/>
      <c r="AD52" s="727"/>
      <c r="AE52" s="727"/>
      <c r="AF52" s="727"/>
      <c r="AG52" s="727"/>
      <c r="AH52" s="727"/>
      <c r="AI52" s="727"/>
      <c r="AJ52" s="727"/>
      <c r="AK52" s="727"/>
      <c r="AL52" s="727"/>
      <c r="AM52" s="727"/>
      <c r="AN52" s="727"/>
      <c r="AO52" s="727"/>
      <c r="AP52" s="727"/>
      <c r="AQ52" s="732"/>
      <c r="AR52" s="241"/>
      <c r="AS52" s="242"/>
    </row>
    <row r="53" spans="1:45" ht="12.75" customHeight="1">
      <c r="A53" s="241"/>
      <c r="B53" s="717"/>
      <c r="C53" s="846"/>
      <c r="D53" s="316" t="str">
        <f>IF(記録用紙入力!F74="","",記録用紙入力!F74)</f>
        <v/>
      </c>
      <c r="E53" s="245" t="s">
        <v>21</v>
      </c>
      <c r="F53" s="726" t="str">
        <f>IF(記録用紙入力!H74="","",記録用紙入力!H74)</f>
        <v/>
      </c>
      <c r="G53" s="727"/>
      <c r="H53" s="727"/>
      <c r="I53" s="727"/>
      <c r="J53" s="728"/>
      <c r="K53" s="726" t="str">
        <f>IF(記録用紙入力!M74="","",記録用紙入力!M74)</f>
        <v/>
      </c>
      <c r="L53" s="729"/>
      <c r="M53" s="730"/>
      <c r="N53" s="726" t="str">
        <f>IF(記録用紙入力!P74="","",記録用紙入力!P74)</f>
        <v/>
      </c>
      <c r="O53" s="727"/>
      <c r="P53" s="727"/>
      <c r="Q53" s="731" t="str">
        <f>IF(記録用紙入力!S74="","",記録用紙入力!S74)</f>
        <v/>
      </c>
      <c r="R53" s="727"/>
      <c r="S53" s="728"/>
      <c r="T53" s="726" t="str">
        <f>IF(記録用紙入力!V74="","",記録用紙入力!V74)</f>
        <v/>
      </c>
      <c r="U53" s="727"/>
      <c r="V53" s="727"/>
      <c r="W53" s="727"/>
      <c r="X53" s="727"/>
      <c r="Y53" s="727"/>
      <c r="Z53" s="727"/>
      <c r="AA53" s="727"/>
      <c r="AB53" s="727"/>
      <c r="AC53" s="727"/>
      <c r="AD53" s="727"/>
      <c r="AE53" s="727"/>
      <c r="AF53" s="727"/>
      <c r="AG53" s="727"/>
      <c r="AH53" s="727"/>
      <c r="AI53" s="727"/>
      <c r="AJ53" s="727"/>
      <c r="AK53" s="727"/>
      <c r="AL53" s="727"/>
      <c r="AM53" s="727"/>
      <c r="AN53" s="727"/>
      <c r="AO53" s="727"/>
      <c r="AP53" s="727"/>
      <c r="AQ53" s="732"/>
      <c r="AR53" s="241"/>
      <c r="AS53" s="242"/>
    </row>
    <row r="54" spans="1:45" ht="12.75" customHeight="1">
      <c r="A54" s="241"/>
      <c r="B54" s="717"/>
      <c r="C54" s="846"/>
      <c r="D54" s="312" t="str">
        <f>IF(記録用紙入力!F75="","",記録用紙入力!F75)</f>
        <v/>
      </c>
      <c r="E54" s="293" t="s">
        <v>21</v>
      </c>
      <c r="F54" s="726" t="str">
        <f>IF(記録用紙入力!H75="","",記録用紙入力!H75)</f>
        <v/>
      </c>
      <c r="G54" s="727"/>
      <c r="H54" s="727"/>
      <c r="I54" s="727"/>
      <c r="J54" s="728"/>
      <c r="K54" s="726" t="str">
        <f>IF(記録用紙入力!M75="","",記録用紙入力!M75)</f>
        <v/>
      </c>
      <c r="L54" s="729"/>
      <c r="M54" s="730"/>
      <c r="N54" s="726" t="str">
        <f>IF(記録用紙入力!P75="","",記録用紙入力!P75)</f>
        <v/>
      </c>
      <c r="O54" s="727"/>
      <c r="P54" s="727"/>
      <c r="Q54" s="731" t="str">
        <f>IF(記録用紙入力!S75="","",記録用紙入力!S75)</f>
        <v/>
      </c>
      <c r="R54" s="727"/>
      <c r="S54" s="728"/>
      <c r="T54" s="726" t="str">
        <f>IF(記録用紙入力!V75="","",記録用紙入力!V75)</f>
        <v/>
      </c>
      <c r="U54" s="727"/>
      <c r="V54" s="727"/>
      <c r="W54" s="727"/>
      <c r="X54" s="727"/>
      <c r="Y54" s="727"/>
      <c r="Z54" s="727"/>
      <c r="AA54" s="727"/>
      <c r="AB54" s="727"/>
      <c r="AC54" s="727"/>
      <c r="AD54" s="727"/>
      <c r="AE54" s="727"/>
      <c r="AF54" s="727"/>
      <c r="AG54" s="727"/>
      <c r="AH54" s="727"/>
      <c r="AI54" s="727"/>
      <c r="AJ54" s="727"/>
      <c r="AK54" s="727"/>
      <c r="AL54" s="727"/>
      <c r="AM54" s="727"/>
      <c r="AN54" s="727"/>
      <c r="AO54" s="727"/>
      <c r="AP54" s="727"/>
      <c r="AQ54" s="732"/>
      <c r="AR54" s="241"/>
      <c r="AS54" s="242"/>
    </row>
    <row r="55" spans="1:45" ht="12.75" customHeight="1">
      <c r="A55" s="241"/>
      <c r="B55" s="717"/>
      <c r="C55" s="846"/>
      <c r="D55" s="316" t="str">
        <f>IF(記録用紙入力!F76="","",記録用紙入力!F76)</f>
        <v/>
      </c>
      <c r="E55" s="245" t="s">
        <v>21</v>
      </c>
      <c r="F55" s="726" t="str">
        <f>IF(記録用紙入力!H76="","",記録用紙入力!H76)</f>
        <v/>
      </c>
      <c r="G55" s="727"/>
      <c r="H55" s="727"/>
      <c r="I55" s="727"/>
      <c r="J55" s="728"/>
      <c r="K55" s="726" t="str">
        <f>IF(記録用紙入力!M76="","",記録用紙入力!M76)</f>
        <v/>
      </c>
      <c r="L55" s="729"/>
      <c r="M55" s="730"/>
      <c r="N55" s="726" t="str">
        <f>IF(記録用紙入力!P76="","",記録用紙入力!P76)</f>
        <v/>
      </c>
      <c r="O55" s="727"/>
      <c r="P55" s="727"/>
      <c r="Q55" s="731" t="str">
        <f>IF(記録用紙入力!S76="","",記録用紙入力!S76)</f>
        <v/>
      </c>
      <c r="R55" s="727"/>
      <c r="S55" s="728"/>
      <c r="T55" s="726" t="str">
        <f>IF(記録用紙入力!V76="","",記録用紙入力!V76)</f>
        <v/>
      </c>
      <c r="U55" s="727"/>
      <c r="V55" s="727"/>
      <c r="W55" s="727"/>
      <c r="X55" s="727"/>
      <c r="Y55" s="727"/>
      <c r="Z55" s="727"/>
      <c r="AA55" s="727"/>
      <c r="AB55" s="727"/>
      <c r="AC55" s="727"/>
      <c r="AD55" s="727"/>
      <c r="AE55" s="727"/>
      <c r="AF55" s="727"/>
      <c r="AG55" s="727"/>
      <c r="AH55" s="727"/>
      <c r="AI55" s="727"/>
      <c r="AJ55" s="727"/>
      <c r="AK55" s="727"/>
      <c r="AL55" s="727"/>
      <c r="AM55" s="727"/>
      <c r="AN55" s="727"/>
      <c r="AO55" s="727"/>
      <c r="AP55" s="727"/>
      <c r="AQ55" s="732"/>
      <c r="AR55" s="241"/>
      <c r="AS55" s="242"/>
    </row>
    <row r="56" spans="1:45" ht="12.75" customHeight="1">
      <c r="A56" s="241"/>
      <c r="B56" s="717"/>
      <c r="C56" s="846"/>
      <c r="D56" s="312" t="str">
        <f>IF(記録用紙入力!F77="","",記録用紙入力!F77)</f>
        <v/>
      </c>
      <c r="E56" s="293" t="s">
        <v>21</v>
      </c>
      <c r="F56" s="726" t="str">
        <f>IF(記録用紙入力!H77="","",記録用紙入力!H77)</f>
        <v/>
      </c>
      <c r="G56" s="727"/>
      <c r="H56" s="727"/>
      <c r="I56" s="727"/>
      <c r="J56" s="728"/>
      <c r="K56" s="726" t="str">
        <f>IF(記録用紙入力!M77="","",記録用紙入力!M77)</f>
        <v/>
      </c>
      <c r="L56" s="729"/>
      <c r="M56" s="730"/>
      <c r="N56" s="726" t="str">
        <f>IF(記録用紙入力!P77="","",記録用紙入力!P77)</f>
        <v/>
      </c>
      <c r="O56" s="727"/>
      <c r="P56" s="727"/>
      <c r="Q56" s="731" t="str">
        <f>IF(記録用紙入力!S77="","",記録用紙入力!S77)</f>
        <v/>
      </c>
      <c r="R56" s="727"/>
      <c r="S56" s="728"/>
      <c r="T56" s="726" t="str">
        <f>IF(記録用紙入力!V77="","",記録用紙入力!V77)</f>
        <v/>
      </c>
      <c r="U56" s="727"/>
      <c r="V56" s="727"/>
      <c r="W56" s="727"/>
      <c r="X56" s="727"/>
      <c r="Y56" s="727"/>
      <c r="Z56" s="727"/>
      <c r="AA56" s="727"/>
      <c r="AB56" s="727"/>
      <c r="AC56" s="727"/>
      <c r="AD56" s="727"/>
      <c r="AE56" s="727"/>
      <c r="AF56" s="727"/>
      <c r="AG56" s="727"/>
      <c r="AH56" s="727"/>
      <c r="AI56" s="727"/>
      <c r="AJ56" s="727"/>
      <c r="AK56" s="727"/>
      <c r="AL56" s="727"/>
      <c r="AM56" s="727"/>
      <c r="AN56" s="727"/>
      <c r="AO56" s="727"/>
      <c r="AP56" s="727"/>
      <c r="AQ56" s="732"/>
      <c r="AR56" s="241"/>
      <c r="AS56" s="242"/>
    </row>
    <row r="57" spans="1:45" ht="12.75" customHeight="1">
      <c r="A57" s="241"/>
      <c r="B57" s="717"/>
      <c r="C57" s="846"/>
      <c r="D57" s="316" t="str">
        <f>IF(記録用紙入力!F78="","",記録用紙入力!F78)</f>
        <v/>
      </c>
      <c r="E57" s="245" t="s">
        <v>21</v>
      </c>
      <c r="F57" s="726" t="str">
        <f>IF(記録用紙入力!H78="","",記録用紙入力!H78)</f>
        <v/>
      </c>
      <c r="G57" s="727"/>
      <c r="H57" s="727"/>
      <c r="I57" s="727"/>
      <c r="J57" s="728"/>
      <c r="K57" s="726" t="str">
        <f>IF(記録用紙入力!M78="","",記録用紙入力!M78)</f>
        <v/>
      </c>
      <c r="L57" s="729"/>
      <c r="M57" s="730"/>
      <c r="N57" s="726" t="str">
        <f>IF(記録用紙入力!P78="","",記録用紙入力!P78)</f>
        <v/>
      </c>
      <c r="O57" s="727"/>
      <c r="P57" s="727"/>
      <c r="Q57" s="731" t="str">
        <f>IF(記録用紙入力!S78="","",記録用紙入力!S78)</f>
        <v/>
      </c>
      <c r="R57" s="727"/>
      <c r="S57" s="728"/>
      <c r="T57" s="726" t="str">
        <f>IF(記録用紙入力!V78="","",記録用紙入力!V78)</f>
        <v/>
      </c>
      <c r="U57" s="727"/>
      <c r="V57" s="727"/>
      <c r="W57" s="727"/>
      <c r="X57" s="727"/>
      <c r="Y57" s="727"/>
      <c r="Z57" s="727"/>
      <c r="AA57" s="727"/>
      <c r="AB57" s="727"/>
      <c r="AC57" s="727"/>
      <c r="AD57" s="727"/>
      <c r="AE57" s="727"/>
      <c r="AF57" s="727"/>
      <c r="AG57" s="727"/>
      <c r="AH57" s="727"/>
      <c r="AI57" s="727"/>
      <c r="AJ57" s="727"/>
      <c r="AK57" s="727"/>
      <c r="AL57" s="727"/>
      <c r="AM57" s="727"/>
      <c r="AN57" s="727"/>
      <c r="AO57" s="727"/>
      <c r="AP57" s="727"/>
      <c r="AQ57" s="732"/>
      <c r="AR57" s="241"/>
      <c r="AS57" s="242"/>
    </row>
    <row r="58" spans="1:45" ht="12.75" customHeight="1">
      <c r="A58" s="241"/>
      <c r="B58" s="717"/>
      <c r="C58" s="846"/>
      <c r="D58" s="312" t="str">
        <f>IF(記録用紙入力!F79="","",記録用紙入力!F79)</f>
        <v/>
      </c>
      <c r="E58" s="293" t="s">
        <v>21</v>
      </c>
      <c r="F58" s="726" t="str">
        <f>IF(記録用紙入力!H79="","",記録用紙入力!H79)</f>
        <v/>
      </c>
      <c r="G58" s="727"/>
      <c r="H58" s="727"/>
      <c r="I58" s="727"/>
      <c r="J58" s="728"/>
      <c r="K58" s="726" t="str">
        <f>IF(記録用紙入力!M79="","",記録用紙入力!M79)</f>
        <v/>
      </c>
      <c r="L58" s="729"/>
      <c r="M58" s="730"/>
      <c r="N58" s="726" t="str">
        <f>IF(記録用紙入力!P79="","",記録用紙入力!P79)</f>
        <v/>
      </c>
      <c r="O58" s="727"/>
      <c r="P58" s="727"/>
      <c r="Q58" s="731" t="str">
        <f>IF(記録用紙入力!S79="","",記録用紙入力!S79)</f>
        <v/>
      </c>
      <c r="R58" s="727"/>
      <c r="S58" s="728"/>
      <c r="T58" s="726" t="str">
        <f>IF(記録用紙入力!V79="","",記録用紙入力!V79)</f>
        <v/>
      </c>
      <c r="U58" s="727"/>
      <c r="V58" s="727"/>
      <c r="W58" s="727"/>
      <c r="X58" s="727"/>
      <c r="Y58" s="727"/>
      <c r="Z58" s="727"/>
      <c r="AA58" s="727"/>
      <c r="AB58" s="727"/>
      <c r="AC58" s="727"/>
      <c r="AD58" s="727"/>
      <c r="AE58" s="727"/>
      <c r="AF58" s="727"/>
      <c r="AG58" s="727"/>
      <c r="AH58" s="727"/>
      <c r="AI58" s="727"/>
      <c r="AJ58" s="727"/>
      <c r="AK58" s="727"/>
      <c r="AL58" s="727"/>
      <c r="AM58" s="727"/>
      <c r="AN58" s="727"/>
      <c r="AO58" s="727"/>
      <c r="AP58" s="727"/>
      <c r="AQ58" s="732"/>
      <c r="AR58" s="241"/>
      <c r="AS58" s="242"/>
    </row>
    <row r="59" spans="1:45" ht="12.75" customHeight="1">
      <c r="A59" s="241"/>
      <c r="B59" s="717"/>
      <c r="C59" s="846"/>
      <c r="D59" s="312" t="str">
        <f>IF(記録用紙入力!F80="","",記録用紙入力!F80)</f>
        <v/>
      </c>
      <c r="E59" s="293" t="s">
        <v>21</v>
      </c>
      <c r="F59" s="726" t="str">
        <f>IF(記録用紙入力!H80="","",記録用紙入力!H80)</f>
        <v/>
      </c>
      <c r="G59" s="727"/>
      <c r="H59" s="727"/>
      <c r="I59" s="727"/>
      <c r="J59" s="728"/>
      <c r="K59" s="726" t="str">
        <f>IF(記録用紙入力!M80="","",記録用紙入力!M80)</f>
        <v/>
      </c>
      <c r="L59" s="729"/>
      <c r="M59" s="730"/>
      <c r="N59" s="726" t="str">
        <f>IF(記録用紙入力!P80="","",記録用紙入力!P80)</f>
        <v/>
      </c>
      <c r="O59" s="727"/>
      <c r="P59" s="727"/>
      <c r="Q59" s="731" t="str">
        <f>IF(記録用紙入力!S80="","",記録用紙入力!S80)</f>
        <v/>
      </c>
      <c r="R59" s="727"/>
      <c r="S59" s="728"/>
      <c r="T59" s="726" t="str">
        <f>IF(記録用紙入力!V80="","",記録用紙入力!V80)</f>
        <v/>
      </c>
      <c r="U59" s="727"/>
      <c r="V59" s="727"/>
      <c r="W59" s="727"/>
      <c r="X59" s="727"/>
      <c r="Y59" s="727"/>
      <c r="Z59" s="727"/>
      <c r="AA59" s="727"/>
      <c r="AB59" s="727"/>
      <c r="AC59" s="727"/>
      <c r="AD59" s="727"/>
      <c r="AE59" s="727"/>
      <c r="AF59" s="727"/>
      <c r="AG59" s="727"/>
      <c r="AH59" s="727"/>
      <c r="AI59" s="727"/>
      <c r="AJ59" s="727"/>
      <c r="AK59" s="727"/>
      <c r="AL59" s="727"/>
      <c r="AM59" s="727"/>
      <c r="AN59" s="727"/>
      <c r="AO59" s="727"/>
      <c r="AP59" s="727"/>
      <c r="AQ59" s="732"/>
      <c r="AR59" s="241"/>
      <c r="AS59" s="242"/>
    </row>
    <row r="60" spans="1:45" ht="12.75" customHeight="1">
      <c r="A60" s="241"/>
      <c r="B60" s="717"/>
      <c r="C60" s="846"/>
      <c r="D60" s="312" t="str">
        <f>IF(記録用紙入力!F81="","",記録用紙入力!F81)</f>
        <v/>
      </c>
      <c r="E60" s="293" t="s">
        <v>21</v>
      </c>
      <c r="F60" s="726" t="str">
        <f>IF(記録用紙入力!H81="","",記録用紙入力!H81)</f>
        <v/>
      </c>
      <c r="G60" s="727"/>
      <c r="H60" s="727"/>
      <c r="I60" s="727"/>
      <c r="J60" s="728"/>
      <c r="K60" s="726" t="str">
        <f>IF(記録用紙入力!M81="","",記録用紙入力!M81)</f>
        <v/>
      </c>
      <c r="L60" s="729"/>
      <c r="M60" s="730"/>
      <c r="N60" s="726" t="str">
        <f>IF(記録用紙入力!P81="","",記録用紙入力!P81)</f>
        <v/>
      </c>
      <c r="O60" s="727"/>
      <c r="P60" s="727"/>
      <c r="Q60" s="731" t="str">
        <f>IF(記録用紙入力!S81="","",記録用紙入力!S81)</f>
        <v/>
      </c>
      <c r="R60" s="727"/>
      <c r="S60" s="728"/>
      <c r="T60" s="726" t="str">
        <f>IF(記録用紙入力!V81="","",記録用紙入力!V81)</f>
        <v/>
      </c>
      <c r="U60" s="727"/>
      <c r="V60" s="727"/>
      <c r="W60" s="727"/>
      <c r="X60" s="727"/>
      <c r="Y60" s="727"/>
      <c r="Z60" s="727"/>
      <c r="AA60" s="727"/>
      <c r="AB60" s="727"/>
      <c r="AC60" s="727"/>
      <c r="AD60" s="727"/>
      <c r="AE60" s="727"/>
      <c r="AF60" s="727"/>
      <c r="AG60" s="727"/>
      <c r="AH60" s="727"/>
      <c r="AI60" s="727"/>
      <c r="AJ60" s="727"/>
      <c r="AK60" s="727"/>
      <c r="AL60" s="727"/>
      <c r="AM60" s="727"/>
      <c r="AN60" s="727"/>
      <c r="AO60" s="727"/>
      <c r="AP60" s="727"/>
      <c r="AQ60" s="732"/>
      <c r="AR60" s="241"/>
      <c r="AS60" s="242"/>
    </row>
    <row r="61" spans="1:45" ht="12.75" customHeight="1">
      <c r="A61" s="244"/>
      <c r="B61" s="717"/>
      <c r="C61" s="846"/>
      <c r="D61" s="312" t="str">
        <f>IF(記録用紙入力!F82="","",記録用紙入力!F82)</f>
        <v/>
      </c>
      <c r="E61" s="293" t="s">
        <v>21</v>
      </c>
      <c r="F61" s="726" t="str">
        <f>IF(記録用紙入力!H82="","",記録用紙入力!H82)</f>
        <v/>
      </c>
      <c r="G61" s="727"/>
      <c r="H61" s="727"/>
      <c r="I61" s="727"/>
      <c r="J61" s="728"/>
      <c r="K61" s="726" t="str">
        <f>IF(記録用紙入力!M82="","",記録用紙入力!M82)</f>
        <v/>
      </c>
      <c r="L61" s="729"/>
      <c r="M61" s="730"/>
      <c r="N61" s="726" t="str">
        <f>IF(記録用紙入力!P82="","",記録用紙入力!P82)</f>
        <v/>
      </c>
      <c r="O61" s="727"/>
      <c r="P61" s="727"/>
      <c r="Q61" s="731" t="str">
        <f>IF(記録用紙入力!S82="","",記録用紙入力!S82)</f>
        <v/>
      </c>
      <c r="R61" s="727"/>
      <c r="S61" s="728"/>
      <c r="T61" s="726" t="str">
        <f>IF(記録用紙入力!V82="","",記録用紙入力!V82)</f>
        <v/>
      </c>
      <c r="U61" s="727"/>
      <c r="V61" s="727"/>
      <c r="W61" s="727"/>
      <c r="X61" s="727"/>
      <c r="Y61" s="727"/>
      <c r="Z61" s="727"/>
      <c r="AA61" s="727"/>
      <c r="AB61" s="727"/>
      <c r="AC61" s="727"/>
      <c r="AD61" s="727"/>
      <c r="AE61" s="727"/>
      <c r="AF61" s="727"/>
      <c r="AG61" s="727"/>
      <c r="AH61" s="727"/>
      <c r="AI61" s="727"/>
      <c r="AJ61" s="727"/>
      <c r="AK61" s="727"/>
      <c r="AL61" s="727"/>
      <c r="AM61" s="727"/>
      <c r="AN61" s="727"/>
      <c r="AO61" s="727"/>
      <c r="AP61" s="727"/>
      <c r="AQ61" s="732"/>
      <c r="AR61" s="242"/>
      <c r="AS61" s="242"/>
    </row>
    <row r="62" spans="1:45" ht="12.75" customHeight="1">
      <c r="A62" s="46"/>
      <c r="B62" s="717"/>
      <c r="C62" s="846"/>
      <c r="D62" s="312" t="str">
        <f>IF(記録用紙入力!F83="","",記録用紙入力!F83)</f>
        <v/>
      </c>
      <c r="E62" s="293" t="s">
        <v>21</v>
      </c>
      <c r="F62" s="726" t="str">
        <f>IF(記録用紙入力!H83="","",記録用紙入力!H83)</f>
        <v/>
      </c>
      <c r="G62" s="727"/>
      <c r="H62" s="727"/>
      <c r="I62" s="727"/>
      <c r="J62" s="728"/>
      <c r="K62" s="726" t="str">
        <f>IF(記録用紙入力!M83="","",記録用紙入力!M83)</f>
        <v/>
      </c>
      <c r="L62" s="729"/>
      <c r="M62" s="730"/>
      <c r="N62" s="726" t="str">
        <f>IF(記録用紙入力!P83="","",記録用紙入力!P83)</f>
        <v/>
      </c>
      <c r="O62" s="727"/>
      <c r="P62" s="727"/>
      <c r="Q62" s="731" t="str">
        <f>IF(記録用紙入力!S83="","",記録用紙入力!S83)</f>
        <v/>
      </c>
      <c r="R62" s="727"/>
      <c r="S62" s="728"/>
      <c r="T62" s="726" t="str">
        <f>IF(記録用紙入力!V83="","",記録用紙入力!V83)</f>
        <v/>
      </c>
      <c r="U62" s="727"/>
      <c r="V62" s="727"/>
      <c r="W62" s="727"/>
      <c r="X62" s="727"/>
      <c r="Y62" s="727"/>
      <c r="Z62" s="727"/>
      <c r="AA62" s="727"/>
      <c r="AB62" s="727"/>
      <c r="AC62" s="727"/>
      <c r="AD62" s="727"/>
      <c r="AE62" s="727"/>
      <c r="AF62" s="727"/>
      <c r="AG62" s="727"/>
      <c r="AH62" s="727"/>
      <c r="AI62" s="727"/>
      <c r="AJ62" s="727"/>
      <c r="AK62" s="727"/>
      <c r="AL62" s="727"/>
      <c r="AM62" s="727"/>
      <c r="AN62" s="727"/>
      <c r="AO62" s="727"/>
      <c r="AP62" s="727"/>
      <c r="AQ62" s="732"/>
    </row>
    <row r="63" spans="1:45" ht="12.75" customHeight="1">
      <c r="A63" s="45"/>
      <c r="B63" s="717"/>
      <c r="C63" s="846"/>
      <c r="D63" s="312" t="str">
        <f>IF(記録用紙入力!F84="","",記録用紙入力!F84)</f>
        <v/>
      </c>
      <c r="E63" s="293" t="s">
        <v>21</v>
      </c>
      <c r="F63" s="726" t="str">
        <f>IF(記録用紙入力!H84="","",記録用紙入力!H84)</f>
        <v/>
      </c>
      <c r="G63" s="727"/>
      <c r="H63" s="727"/>
      <c r="I63" s="727"/>
      <c r="J63" s="728"/>
      <c r="K63" s="726" t="str">
        <f>IF(記録用紙入力!M84="","",記録用紙入力!M84)</f>
        <v/>
      </c>
      <c r="L63" s="729"/>
      <c r="M63" s="730"/>
      <c r="N63" s="726" t="str">
        <f>IF(記録用紙入力!P84="","",記録用紙入力!P84)</f>
        <v/>
      </c>
      <c r="O63" s="727"/>
      <c r="P63" s="727"/>
      <c r="Q63" s="731" t="str">
        <f>IF(記録用紙入力!S84="","",記録用紙入力!S84)</f>
        <v/>
      </c>
      <c r="R63" s="727"/>
      <c r="S63" s="728"/>
      <c r="T63" s="726" t="str">
        <f>IF(記録用紙入力!V84="","",記録用紙入力!V84)</f>
        <v/>
      </c>
      <c r="U63" s="727"/>
      <c r="V63" s="727"/>
      <c r="W63" s="727"/>
      <c r="X63" s="727"/>
      <c r="Y63" s="727"/>
      <c r="Z63" s="727"/>
      <c r="AA63" s="727"/>
      <c r="AB63" s="727"/>
      <c r="AC63" s="727"/>
      <c r="AD63" s="727"/>
      <c r="AE63" s="727"/>
      <c r="AF63" s="727"/>
      <c r="AG63" s="727"/>
      <c r="AH63" s="727"/>
      <c r="AI63" s="727"/>
      <c r="AJ63" s="727"/>
      <c r="AK63" s="727"/>
      <c r="AL63" s="727"/>
      <c r="AM63" s="727"/>
      <c r="AN63" s="727"/>
      <c r="AO63" s="727"/>
      <c r="AP63" s="727"/>
      <c r="AQ63" s="732"/>
    </row>
    <row r="64" spans="1:45" ht="12.75" customHeight="1">
      <c r="A64" s="46"/>
      <c r="B64" s="717"/>
      <c r="C64" s="846"/>
      <c r="D64" s="312" t="str">
        <f>IF(記録用紙入力!F85="","",記録用紙入力!F85)</f>
        <v/>
      </c>
      <c r="E64" s="293" t="s">
        <v>21</v>
      </c>
      <c r="F64" s="726" t="str">
        <f>IF(記録用紙入力!H85="","",記録用紙入力!H85)</f>
        <v/>
      </c>
      <c r="G64" s="727"/>
      <c r="H64" s="727"/>
      <c r="I64" s="727"/>
      <c r="J64" s="728"/>
      <c r="K64" s="726" t="str">
        <f>IF(記録用紙入力!M85="","",記録用紙入力!M85)</f>
        <v/>
      </c>
      <c r="L64" s="729"/>
      <c r="M64" s="730"/>
      <c r="N64" s="726" t="str">
        <f>IF(記録用紙入力!P85="","",記録用紙入力!P85)</f>
        <v/>
      </c>
      <c r="O64" s="727"/>
      <c r="P64" s="727"/>
      <c r="Q64" s="731" t="str">
        <f>IF(記録用紙入力!S85="","",記録用紙入力!S85)</f>
        <v/>
      </c>
      <c r="R64" s="727"/>
      <c r="S64" s="728"/>
      <c r="T64" s="726" t="str">
        <f>IF(記録用紙入力!V85="","",記録用紙入力!V85)</f>
        <v/>
      </c>
      <c r="U64" s="727"/>
      <c r="V64" s="727"/>
      <c r="W64" s="727"/>
      <c r="X64" s="727"/>
      <c r="Y64" s="727"/>
      <c r="Z64" s="727"/>
      <c r="AA64" s="727"/>
      <c r="AB64" s="727"/>
      <c r="AC64" s="727"/>
      <c r="AD64" s="727"/>
      <c r="AE64" s="727"/>
      <c r="AF64" s="727"/>
      <c r="AG64" s="727"/>
      <c r="AH64" s="727"/>
      <c r="AI64" s="727"/>
      <c r="AJ64" s="727"/>
      <c r="AK64" s="727"/>
      <c r="AL64" s="727"/>
      <c r="AM64" s="727"/>
      <c r="AN64" s="727"/>
      <c r="AO64" s="727"/>
      <c r="AP64" s="727"/>
      <c r="AQ64" s="732"/>
    </row>
    <row r="65" spans="2:43" ht="12.75" customHeight="1" thickBot="1">
      <c r="B65" s="719"/>
      <c r="C65" s="847"/>
      <c r="D65" s="374" t="str">
        <f>IF(記録用紙入力!F86="","",記録用紙入力!F86)</f>
        <v/>
      </c>
      <c r="E65" s="252" t="s">
        <v>21</v>
      </c>
      <c r="F65" s="848" t="str">
        <f>IF(記録用紙入力!H86="","",記録用紙入力!H86)</f>
        <v/>
      </c>
      <c r="G65" s="849"/>
      <c r="H65" s="849"/>
      <c r="I65" s="849"/>
      <c r="J65" s="850"/>
      <c r="K65" s="848" t="str">
        <f>IF(記録用紙入力!M86="","",記録用紙入力!M86)</f>
        <v/>
      </c>
      <c r="L65" s="851"/>
      <c r="M65" s="852"/>
      <c r="N65" s="848" t="str">
        <f>IF(記録用紙入力!P86="","",記録用紙入力!P86)</f>
        <v/>
      </c>
      <c r="O65" s="849"/>
      <c r="P65" s="849"/>
      <c r="Q65" s="853" t="str">
        <f>IF(記録用紙入力!S86="","",記録用紙入力!S86)</f>
        <v/>
      </c>
      <c r="R65" s="849"/>
      <c r="S65" s="850"/>
      <c r="T65" s="848" t="str">
        <f>IF(記録用紙入力!V86="","",記録用紙入力!V86)</f>
        <v/>
      </c>
      <c r="U65" s="849"/>
      <c r="V65" s="849"/>
      <c r="W65" s="849"/>
      <c r="X65" s="849"/>
      <c r="Y65" s="849"/>
      <c r="Z65" s="849"/>
      <c r="AA65" s="849"/>
      <c r="AB65" s="849"/>
      <c r="AC65" s="849"/>
      <c r="AD65" s="849"/>
      <c r="AE65" s="849"/>
      <c r="AF65" s="849"/>
      <c r="AG65" s="849"/>
      <c r="AH65" s="849"/>
      <c r="AI65" s="849"/>
      <c r="AJ65" s="849"/>
      <c r="AK65" s="849"/>
      <c r="AL65" s="849"/>
      <c r="AM65" s="849"/>
      <c r="AN65" s="849"/>
      <c r="AO65" s="849"/>
      <c r="AP65" s="849"/>
      <c r="AQ65" s="854"/>
    </row>
    <row r="66" spans="2:43" ht="12.75" customHeight="1"/>
    <row r="67" spans="2:43" ht="12.75" customHeight="1"/>
    <row r="68" spans="2:43" ht="12.75" customHeight="1"/>
    <row r="69" spans="2:43" ht="12.75" customHeight="1"/>
    <row r="70" spans="2:43" ht="12.75" customHeight="1"/>
    <row r="71" spans="2:43" ht="12.75" customHeight="1"/>
    <row r="72" spans="2:43" ht="12.75" customHeight="1"/>
    <row r="73" spans="2:43" ht="12.75" customHeight="1"/>
    <row r="74" spans="2:43" ht="12.75" customHeight="1"/>
    <row r="75" spans="2:43" ht="12.75" customHeight="1"/>
    <row r="76" spans="2:43" ht="12.75" customHeight="1"/>
    <row r="77" spans="2:43" ht="12.75" customHeight="1"/>
    <row r="78" spans="2:43" ht="12.75" customHeight="1"/>
    <row r="79" spans="2:43" ht="12.75" customHeight="1"/>
    <row r="80" spans="2:4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3.5" customHeight="1"/>
    <row r="94" ht="13.5" customHeight="1"/>
    <row r="95" ht="13.5" customHeight="1"/>
    <row r="96" ht="13.5" customHeight="1"/>
  </sheetData>
  <sheetProtection password="CFD9" sheet="1" objects="1" scenarios="1" formatCells="0"/>
  <mergeCells count="377">
    <mergeCell ref="Q62:S62"/>
    <mergeCell ref="T62:AQ62"/>
    <mergeCell ref="F65:J65"/>
    <mergeCell ref="K65:M65"/>
    <mergeCell ref="N65:P65"/>
    <mergeCell ref="Q65:S65"/>
    <mergeCell ref="T65:AQ65"/>
    <mergeCell ref="T64:AQ64"/>
    <mergeCell ref="F61:J61"/>
    <mergeCell ref="K61:M61"/>
    <mergeCell ref="B50:C65"/>
    <mergeCell ref="F63:J63"/>
    <mergeCell ref="K63:M63"/>
    <mergeCell ref="N63:P63"/>
    <mergeCell ref="Q63:S63"/>
    <mergeCell ref="T63:AQ63"/>
    <mergeCell ref="F64:J64"/>
    <mergeCell ref="K64:M64"/>
    <mergeCell ref="N64:P64"/>
    <mergeCell ref="Q64:S64"/>
    <mergeCell ref="N61:P61"/>
    <mergeCell ref="Q61:S61"/>
    <mergeCell ref="T61:AQ61"/>
    <mergeCell ref="F62:J62"/>
    <mergeCell ref="K62:M62"/>
    <mergeCell ref="N62:P62"/>
    <mergeCell ref="N56:P56"/>
    <mergeCell ref="F59:J59"/>
    <mergeCell ref="K59:M59"/>
    <mergeCell ref="N59:P59"/>
    <mergeCell ref="Q59:S59"/>
    <mergeCell ref="T59:AQ59"/>
    <mergeCell ref="F60:J60"/>
    <mergeCell ref="K60:M60"/>
    <mergeCell ref="N60:P60"/>
    <mergeCell ref="Q60:S60"/>
    <mergeCell ref="T60:AQ60"/>
    <mergeCell ref="T55:AQ55"/>
    <mergeCell ref="F54:J54"/>
    <mergeCell ref="K54:M54"/>
    <mergeCell ref="N54:P54"/>
    <mergeCell ref="Q54:S54"/>
    <mergeCell ref="T54:AQ54"/>
    <mergeCell ref="Q56:S56"/>
    <mergeCell ref="F58:J58"/>
    <mergeCell ref="K58:M58"/>
    <mergeCell ref="N58:P58"/>
    <mergeCell ref="Q58:S58"/>
    <mergeCell ref="F55:J55"/>
    <mergeCell ref="K55:M55"/>
    <mergeCell ref="N55:P55"/>
    <mergeCell ref="Q55:S55"/>
    <mergeCell ref="T58:AQ58"/>
    <mergeCell ref="T56:AQ56"/>
    <mergeCell ref="F57:J57"/>
    <mergeCell ref="K57:M57"/>
    <mergeCell ref="N57:P57"/>
    <mergeCell ref="Q57:S57"/>
    <mergeCell ref="T57:AQ57"/>
    <mergeCell ref="F56:J56"/>
    <mergeCell ref="K56:M56"/>
    <mergeCell ref="F53:J53"/>
    <mergeCell ref="K53:M53"/>
    <mergeCell ref="N53:P53"/>
    <mergeCell ref="Q53:S53"/>
    <mergeCell ref="F51:J51"/>
    <mergeCell ref="K51:M51"/>
    <mergeCell ref="N51:P51"/>
    <mergeCell ref="Q51:S51"/>
    <mergeCell ref="T51:AQ51"/>
    <mergeCell ref="T53:AQ53"/>
    <mergeCell ref="D50:E50"/>
    <mergeCell ref="F50:J50"/>
    <mergeCell ref="K50:M50"/>
    <mergeCell ref="N50:S50"/>
    <mergeCell ref="T50:AQ50"/>
    <mergeCell ref="S49:T49"/>
    <mergeCell ref="U49:X49"/>
    <mergeCell ref="F52:J52"/>
    <mergeCell ref="K52:M52"/>
    <mergeCell ref="N52:P52"/>
    <mergeCell ref="Q52:S52"/>
    <mergeCell ref="AA49:AB49"/>
    <mergeCell ref="AC49:AE49"/>
    <mergeCell ref="Y49:Z49"/>
    <mergeCell ref="T52:AQ52"/>
    <mergeCell ref="AP47:AQ47"/>
    <mergeCell ref="B48:C48"/>
    <mergeCell ref="G48:K48"/>
    <mergeCell ref="L48:M48"/>
    <mergeCell ref="N48:P48"/>
    <mergeCell ref="Q48:R48"/>
    <mergeCell ref="B49:C49"/>
    <mergeCell ref="G49:K49"/>
    <mergeCell ref="L49:M49"/>
    <mergeCell ref="N49:P49"/>
    <mergeCell ref="Q49:R49"/>
    <mergeCell ref="AA47:AB47"/>
    <mergeCell ref="S48:T48"/>
    <mergeCell ref="U48:X48"/>
    <mergeCell ref="Y48:Z48"/>
    <mergeCell ref="AK48:AO48"/>
    <mergeCell ref="AP48:AQ48"/>
    <mergeCell ref="AA48:AB48"/>
    <mergeCell ref="AC48:AE48"/>
    <mergeCell ref="AF48:AG48"/>
    <mergeCell ref="AF49:AG49"/>
    <mergeCell ref="AK49:AO49"/>
    <mergeCell ref="AP49:AQ49"/>
    <mergeCell ref="B46:C46"/>
    <mergeCell ref="G46:K46"/>
    <mergeCell ref="L46:M46"/>
    <mergeCell ref="N46:P46"/>
    <mergeCell ref="Q46:R46"/>
    <mergeCell ref="AK46:AO46"/>
    <mergeCell ref="AP46:AQ46"/>
    <mergeCell ref="B47:C47"/>
    <mergeCell ref="G47:K47"/>
    <mergeCell ref="L47:M47"/>
    <mergeCell ref="N47:P47"/>
    <mergeCell ref="Q47:R47"/>
    <mergeCell ref="S47:T47"/>
    <mergeCell ref="U47:X47"/>
    <mergeCell ref="Y47:Z47"/>
    <mergeCell ref="S46:T46"/>
    <mergeCell ref="U46:X46"/>
    <mergeCell ref="Y46:Z46"/>
    <mergeCell ref="AA46:AB46"/>
    <mergeCell ref="AC46:AE46"/>
    <mergeCell ref="AF46:AG46"/>
    <mergeCell ref="AC47:AE47"/>
    <mergeCell ref="AF47:AG47"/>
    <mergeCell ref="AK47:AO47"/>
    <mergeCell ref="AP44:AQ44"/>
    <mergeCell ref="B45:C45"/>
    <mergeCell ref="G45:K45"/>
    <mergeCell ref="L45:M45"/>
    <mergeCell ref="N45:P45"/>
    <mergeCell ref="Q45:R45"/>
    <mergeCell ref="S45:T45"/>
    <mergeCell ref="U45:X45"/>
    <mergeCell ref="Y45:Z45"/>
    <mergeCell ref="U44:X44"/>
    <mergeCell ref="Y44:Z44"/>
    <mergeCell ref="AA44:AB44"/>
    <mergeCell ref="AC44:AE44"/>
    <mergeCell ref="AF44:AG44"/>
    <mergeCell ref="AH44:AI44"/>
    <mergeCell ref="AA45:AB45"/>
    <mergeCell ref="AC45:AE45"/>
    <mergeCell ref="AF45:AG45"/>
    <mergeCell ref="AK45:AO45"/>
    <mergeCell ref="AP45:AQ45"/>
    <mergeCell ref="AE43:AG43"/>
    <mergeCell ref="AH43:AK43"/>
    <mergeCell ref="AL43:AO43"/>
    <mergeCell ref="B44:C44"/>
    <mergeCell ref="D44:E44"/>
    <mergeCell ref="G44:K44"/>
    <mergeCell ref="L44:M44"/>
    <mergeCell ref="N44:P44"/>
    <mergeCell ref="Q44:R44"/>
    <mergeCell ref="S44:T44"/>
    <mergeCell ref="D43:G43"/>
    <mergeCell ref="H43:K43"/>
    <mergeCell ref="L43:N43"/>
    <mergeCell ref="O43:S43"/>
    <mergeCell ref="U43:X43"/>
    <mergeCell ref="Z43:AD43"/>
    <mergeCell ref="AK44:AO44"/>
    <mergeCell ref="AH41:AJ41"/>
    <mergeCell ref="AL41:AN41"/>
    <mergeCell ref="D42:F42"/>
    <mergeCell ref="H42:J42"/>
    <mergeCell ref="L42:S42"/>
    <mergeCell ref="U42:V42"/>
    <mergeCell ref="W42:X42"/>
    <mergeCell ref="Z42:AG42"/>
    <mergeCell ref="AH42:AJ42"/>
    <mergeCell ref="AL42:AN42"/>
    <mergeCell ref="D41:F41"/>
    <mergeCell ref="H41:J41"/>
    <mergeCell ref="L41:S41"/>
    <mergeCell ref="U41:V41"/>
    <mergeCell ref="W41:X41"/>
    <mergeCell ref="Z41:AG41"/>
    <mergeCell ref="AH39:AJ39"/>
    <mergeCell ref="AL39:AN39"/>
    <mergeCell ref="D40:F40"/>
    <mergeCell ref="H40:J40"/>
    <mergeCell ref="L40:S40"/>
    <mergeCell ref="U40:V40"/>
    <mergeCell ref="W40:X40"/>
    <mergeCell ref="Z40:AG40"/>
    <mergeCell ref="AH40:AJ40"/>
    <mergeCell ref="AL40:AN40"/>
    <mergeCell ref="D39:F39"/>
    <mergeCell ref="H39:J39"/>
    <mergeCell ref="L39:S39"/>
    <mergeCell ref="U39:V39"/>
    <mergeCell ref="W39:X39"/>
    <mergeCell ref="Z39:AG39"/>
    <mergeCell ref="AH37:AJ37"/>
    <mergeCell ref="AL37:AN37"/>
    <mergeCell ref="D38:F38"/>
    <mergeCell ref="H38:J38"/>
    <mergeCell ref="L38:S38"/>
    <mergeCell ref="U38:V38"/>
    <mergeCell ref="W38:X38"/>
    <mergeCell ref="Z38:AG38"/>
    <mergeCell ref="AH38:AJ38"/>
    <mergeCell ref="AL38:AN38"/>
    <mergeCell ref="D37:F37"/>
    <mergeCell ref="H37:J37"/>
    <mergeCell ref="L37:S37"/>
    <mergeCell ref="U37:V37"/>
    <mergeCell ref="W37:X37"/>
    <mergeCell ref="Z37:AG37"/>
    <mergeCell ref="AH35:AJ35"/>
    <mergeCell ref="AL35:AN35"/>
    <mergeCell ref="D36:F36"/>
    <mergeCell ref="H36:J36"/>
    <mergeCell ref="L36:S36"/>
    <mergeCell ref="U36:V36"/>
    <mergeCell ref="W36:X36"/>
    <mergeCell ref="Z36:AG36"/>
    <mergeCell ref="AH36:AJ36"/>
    <mergeCell ref="AL36:AN36"/>
    <mergeCell ref="D35:F35"/>
    <mergeCell ref="H35:J35"/>
    <mergeCell ref="L35:S35"/>
    <mergeCell ref="U35:V35"/>
    <mergeCell ref="W35:X35"/>
    <mergeCell ref="Z35:AG35"/>
    <mergeCell ref="AL32:AN32"/>
    <mergeCell ref="B33:AQ33"/>
    <mergeCell ref="D34:F34"/>
    <mergeCell ref="H34:J34"/>
    <mergeCell ref="L34:S34"/>
    <mergeCell ref="U34:V34"/>
    <mergeCell ref="W34:X34"/>
    <mergeCell ref="Z34:AG34"/>
    <mergeCell ref="AH34:AJ34"/>
    <mergeCell ref="AL34:AN34"/>
    <mergeCell ref="D32:F32"/>
    <mergeCell ref="H32:J32"/>
    <mergeCell ref="L32:S32"/>
    <mergeCell ref="V32:W32"/>
    <mergeCell ref="Z32:AG32"/>
    <mergeCell ref="AH32:AJ32"/>
    <mergeCell ref="D31:F31"/>
    <mergeCell ref="H31:J31"/>
    <mergeCell ref="L31:S31"/>
    <mergeCell ref="Z31:AG31"/>
    <mergeCell ref="AH31:AJ31"/>
    <mergeCell ref="AL31:AN31"/>
    <mergeCell ref="D30:F30"/>
    <mergeCell ref="H30:J30"/>
    <mergeCell ref="L30:S30"/>
    <mergeCell ref="Z30:AG30"/>
    <mergeCell ref="AH30:AJ30"/>
    <mergeCell ref="AL30:AN30"/>
    <mergeCell ref="AL28:AN28"/>
    <mergeCell ref="D29:F29"/>
    <mergeCell ref="H29:J29"/>
    <mergeCell ref="L29:S29"/>
    <mergeCell ref="Z29:AG29"/>
    <mergeCell ref="AH29:AJ29"/>
    <mergeCell ref="AL29:AN29"/>
    <mergeCell ref="D28:F28"/>
    <mergeCell ref="H28:J28"/>
    <mergeCell ref="L28:S28"/>
    <mergeCell ref="V28:W28"/>
    <mergeCell ref="Z28:AG28"/>
    <mergeCell ref="AH28:AJ28"/>
    <mergeCell ref="D27:F27"/>
    <mergeCell ref="H27:J27"/>
    <mergeCell ref="L27:S27"/>
    <mergeCell ref="Z27:AG27"/>
    <mergeCell ref="AH27:AJ27"/>
    <mergeCell ref="AL27:AN27"/>
    <mergeCell ref="AL25:AN25"/>
    <mergeCell ref="D26:F26"/>
    <mergeCell ref="H26:J26"/>
    <mergeCell ref="L26:S26"/>
    <mergeCell ref="Z26:AG26"/>
    <mergeCell ref="AH26:AJ26"/>
    <mergeCell ref="AL26:AN26"/>
    <mergeCell ref="D25:F25"/>
    <mergeCell ref="H25:J25"/>
    <mergeCell ref="L25:S25"/>
    <mergeCell ref="V25:W25"/>
    <mergeCell ref="Z25:AG25"/>
    <mergeCell ref="AH25:AJ25"/>
    <mergeCell ref="D24:F24"/>
    <mergeCell ref="H24:J24"/>
    <mergeCell ref="L24:S24"/>
    <mergeCell ref="Z24:AG24"/>
    <mergeCell ref="AH24:AJ24"/>
    <mergeCell ref="AL24:AN24"/>
    <mergeCell ref="AL22:AN22"/>
    <mergeCell ref="D23:F23"/>
    <mergeCell ref="H23:J23"/>
    <mergeCell ref="L23:S23"/>
    <mergeCell ref="Z23:AG23"/>
    <mergeCell ref="AH23:AJ23"/>
    <mergeCell ref="AL23:AN23"/>
    <mergeCell ref="D22:F22"/>
    <mergeCell ref="H22:J22"/>
    <mergeCell ref="L22:S22"/>
    <mergeCell ref="V22:W22"/>
    <mergeCell ref="Z22:AG22"/>
    <mergeCell ref="AH22:AJ22"/>
    <mergeCell ref="V15:W16"/>
    <mergeCell ref="X17:X18"/>
    <mergeCell ref="B19:K19"/>
    <mergeCell ref="AH19:AQ19"/>
    <mergeCell ref="D20:G21"/>
    <mergeCell ref="H20:K21"/>
    <mergeCell ref="L20:S20"/>
    <mergeCell ref="V20:W20"/>
    <mergeCell ref="Z20:AG20"/>
    <mergeCell ref="AH20:AK21"/>
    <mergeCell ref="AL20:AO21"/>
    <mergeCell ref="AO10:AP10"/>
    <mergeCell ref="B11:C11"/>
    <mergeCell ref="Y11:Z11"/>
    <mergeCell ref="AB11:AC11"/>
    <mergeCell ref="AD11:AF11"/>
    <mergeCell ref="B12:C12"/>
    <mergeCell ref="AF12:AG12"/>
    <mergeCell ref="AL12:AP12"/>
    <mergeCell ref="X15:X16"/>
    <mergeCell ref="Y15:Z18"/>
    <mergeCell ref="AA15:AD15"/>
    <mergeCell ref="AE15:AF15"/>
    <mergeCell ref="AN15:AP15"/>
    <mergeCell ref="AL13:AP13"/>
    <mergeCell ref="C16:Q17"/>
    <mergeCell ref="AA16:AA17"/>
    <mergeCell ref="AB16:AP17"/>
    <mergeCell ref="U17:U18"/>
    <mergeCell ref="V17:W18"/>
    <mergeCell ref="B15:E15"/>
    <mergeCell ref="F15:G15"/>
    <mergeCell ref="O15:Q15"/>
    <mergeCell ref="S15:T18"/>
    <mergeCell ref="U15:U16"/>
    <mergeCell ref="E13:P13"/>
    <mergeCell ref="W13:X13"/>
    <mergeCell ref="Z13:AD13"/>
    <mergeCell ref="AF13:AJ13"/>
    <mergeCell ref="W12:X12"/>
    <mergeCell ref="Z12:AA12"/>
    <mergeCell ref="B14:C14"/>
    <mergeCell ref="W14:X14"/>
    <mergeCell ref="AF14:AJ14"/>
    <mergeCell ref="B9:C9"/>
    <mergeCell ref="D9:S11"/>
    <mergeCell ref="T9:V10"/>
    <mergeCell ref="AH9:AH11"/>
    <mergeCell ref="B10:C10"/>
    <mergeCell ref="W10:Y10"/>
    <mergeCell ref="D7:H8"/>
    <mergeCell ref="N7:T7"/>
    <mergeCell ref="U7:AB8"/>
    <mergeCell ref="AC7:AI7"/>
    <mergeCell ref="AJ7:AQ8"/>
    <mergeCell ref="N8:T8"/>
    <mergeCell ref="AC8:AI8"/>
    <mergeCell ref="A1:AR1"/>
    <mergeCell ref="A3:AR3"/>
    <mergeCell ref="P5:W6"/>
    <mergeCell ref="Z5:AG6"/>
    <mergeCell ref="AH5:AI6"/>
    <mergeCell ref="AJ5:AQ5"/>
    <mergeCell ref="AJ6:AQ6"/>
  </mergeCells>
  <phoneticPr fontId="3"/>
  <dataValidations disablePrompts="1" count="6">
    <dataValidation allowBlank="1" showInputMessage="1" sqref="AP45:AQ49"/>
    <dataValidation type="list" allowBlank="1" showInputMessage="1" sqref="B45:C49 AF45:AG49">
      <formula1>"　,警,退"</formula1>
    </dataValidation>
    <dataValidation type="list" allowBlank="1" showInputMessage="1" sqref="F51:J65">
      <formula1>#REF!</formula1>
    </dataValidation>
    <dataValidation type="list" allowBlank="1" showInputMessage="1" sqref="AE10">
      <formula1>"　,土,日,水"</formula1>
    </dataValidation>
    <dataValidation type="list" allowBlank="1" showInputMessage="1" sqref="L45:M49 U34:X42">
      <formula1>"　,FW,MF,DF,GK"</formula1>
    </dataValidation>
    <dataValidation allowBlank="1" showInputMessage="1" error="シュート数を入力してください" sqref="AO22:AO32 AO34:AO42 G34:G42 G22:G32 K22:K32 AK22:AK32 K34:K42 AK34:AK42"/>
  </dataValidations>
  <printOptions horizontalCentered="1" verticalCentered="1"/>
  <pageMargins left="0.19685039370078741" right="0.19685039370078741" top="0.39370078740157483" bottom="0.39370078740157483" header="0" footer="0.19685039370078741"/>
  <pageSetup paperSize="9" scale="95" orientation="portrait" horizontalDpi="360" verticalDpi="36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dimension ref="A1:G686"/>
  <sheetViews>
    <sheetView topLeftCell="A10" workbookViewId="0">
      <selection activeCell="C3" sqref="C3:E3"/>
    </sheetView>
  </sheetViews>
  <sheetFormatPr defaultColWidth="9" defaultRowHeight="13.5"/>
  <cols>
    <col min="1" max="1" width="9.125" style="363" customWidth="1"/>
    <col min="2" max="2" width="6.875" style="363" customWidth="1"/>
    <col min="3" max="3" width="4.625" style="364" customWidth="1"/>
    <col min="4" max="4" width="14" style="363" customWidth="1"/>
    <col min="5" max="5" width="11.5" style="363" customWidth="1"/>
    <col min="6" max="6" width="9" style="363"/>
    <col min="7" max="7" width="23.875" style="363" customWidth="1"/>
    <col min="8" max="16384" width="9" style="363"/>
  </cols>
  <sheetData>
    <row r="1" spans="2:7">
      <c r="B1" s="363" t="s">
        <v>91</v>
      </c>
    </row>
    <row r="2" spans="2:7">
      <c r="B2" s="369" t="s">
        <v>85</v>
      </c>
      <c r="C2" s="858" t="s">
        <v>48</v>
      </c>
      <c r="D2" s="858"/>
      <c r="E2" s="858"/>
      <c r="G2" s="425" t="s">
        <v>250</v>
      </c>
    </row>
    <row r="3" spans="2:7">
      <c r="B3" s="369">
        <v>101</v>
      </c>
      <c r="C3" s="859" t="s">
        <v>231</v>
      </c>
      <c r="D3" s="860"/>
      <c r="E3" s="861"/>
      <c r="G3" s="376" t="s">
        <v>240</v>
      </c>
    </row>
    <row r="4" spans="2:7">
      <c r="B4" s="369">
        <v>102</v>
      </c>
      <c r="C4" s="859" t="s">
        <v>315</v>
      </c>
      <c r="D4" s="860"/>
      <c r="E4" s="861"/>
      <c r="G4" s="376" t="s">
        <v>241</v>
      </c>
    </row>
    <row r="5" spans="2:7">
      <c r="B5" s="369">
        <v>103</v>
      </c>
      <c r="C5" s="859" t="s">
        <v>232</v>
      </c>
      <c r="D5" s="860"/>
      <c r="E5" s="861"/>
      <c r="G5" s="376" t="s">
        <v>242</v>
      </c>
    </row>
    <row r="6" spans="2:7">
      <c r="B6" s="369">
        <v>104</v>
      </c>
      <c r="C6" s="859" t="s">
        <v>233</v>
      </c>
      <c r="D6" s="860"/>
      <c r="E6" s="861"/>
      <c r="G6" s="376" t="s">
        <v>243</v>
      </c>
    </row>
    <row r="7" spans="2:7">
      <c r="B7" s="369">
        <v>105</v>
      </c>
      <c r="C7" s="859" t="s">
        <v>234</v>
      </c>
      <c r="D7" s="860"/>
      <c r="E7" s="861"/>
      <c r="G7" s="376" t="s">
        <v>244</v>
      </c>
    </row>
    <row r="8" spans="2:7">
      <c r="B8" s="369">
        <v>106</v>
      </c>
      <c r="C8" s="859" t="s">
        <v>316</v>
      </c>
      <c r="D8" s="860"/>
      <c r="E8" s="861"/>
      <c r="G8" s="376" t="s">
        <v>245</v>
      </c>
    </row>
    <row r="9" spans="2:7">
      <c r="B9" s="369">
        <v>107</v>
      </c>
      <c r="C9" s="859" t="s">
        <v>317</v>
      </c>
      <c r="D9" s="860"/>
      <c r="E9" s="861"/>
      <c r="G9" s="376" t="s">
        <v>246</v>
      </c>
    </row>
    <row r="10" spans="2:7">
      <c r="B10" s="369">
        <v>108</v>
      </c>
      <c r="C10" s="859" t="s">
        <v>235</v>
      </c>
      <c r="D10" s="860"/>
      <c r="E10" s="861"/>
      <c r="G10" s="376" t="s">
        <v>247</v>
      </c>
    </row>
    <row r="11" spans="2:7">
      <c r="B11" s="369">
        <v>109</v>
      </c>
      <c r="C11" s="859" t="s">
        <v>236</v>
      </c>
      <c r="D11" s="860"/>
      <c r="E11" s="861"/>
      <c r="G11" s="376" t="s">
        <v>248</v>
      </c>
    </row>
    <row r="12" spans="2:7">
      <c r="B12" s="369">
        <v>110</v>
      </c>
      <c r="C12" s="859" t="s">
        <v>237</v>
      </c>
      <c r="D12" s="860"/>
      <c r="E12" s="861"/>
      <c r="G12" s="376" t="s">
        <v>249</v>
      </c>
    </row>
    <row r="13" spans="2:7">
      <c r="B13" s="365"/>
      <c r="C13" s="365"/>
    </row>
    <row r="14" spans="2:7">
      <c r="B14" s="363" t="s">
        <v>92</v>
      </c>
    </row>
    <row r="15" spans="2:7">
      <c r="B15" s="369" t="s">
        <v>85</v>
      </c>
      <c r="C15" s="858" t="s">
        <v>48</v>
      </c>
      <c r="D15" s="858"/>
      <c r="E15" s="858"/>
    </row>
    <row r="16" spans="2:7">
      <c r="B16" s="369"/>
      <c r="C16" s="862"/>
      <c r="D16" s="863"/>
      <c r="E16" s="864"/>
    </row>
    <row r="17" spans="1:5">
      <c r="B17" s="369"/>
      <c r="C17" s="862"/>
      <c r="D17" s="863"/>
      <c r="E17" s="864"/>
    </row>
    <row r="18" spans="1:5">
      <c r="B18" s="369"/>
      <c r="C18" s="862"/>
      <c r="D18" s="863"/>
      <c r="E18" s="864"/>
    </row>
    <row r="19" spans="1:5">
      <c r="B19" s="369"/>
      <c r="C19" s="862"/>
      <c r="D19" s="863"/>
      <c r="E19" s="864"/>
    </row>
    <row r="20" spans="1:5">
      <c r="B20" s="369"/>
      <c r="C20" s="862"/>
      <c r="D20" s="863"/>
      <c r="E20" s="864"/>
    </row>
    <row r="21" spans="1:5">
      <c r="B21" s="369"/>
      <c r="C21" s="862"/>
      <c r="D21" s="863"/>
      <c r="E21" s="864"/>
    </row>
    <row r="22" spans="1:5">
      <c r="B22" s="369"/>
      <c r="C22" s="862"/>
      <c r="D22" s="863"/>
      <c r="E22" s="864"/>
    </row>
    <row r="23" spans="1:5">
      <c r="B23" s="369"/>
      <c r="C23" s="862"/>
      <c r="D23" s="863"/>
      <c r="E23" s="864"/>
    </row>
    <row r="24" spans="1:5">
      <c r="B24" s="369"/>
      <c r="C24" s="862"/>
      <c r="D24" s="863"/>
      <c r="E24" s="864"/>
    </row>
    <row r="25" spans="1:5">
      <c r="B25" s="369"/>
      <c r="C25" s="862"/>
      <c r="D25" s="863"/>
      <c r="E25" s="864"/>
    </row>
    <row r="27" spans="1:5">
      <c r="B27" s="363" t="s">
        <v>113</v>
      </c>
    </row>
    <row r="28" spans="1:5">
      <c r="A28" s="366" t="s">
        <v>91</v>
      </c>
      <c r="B28" s="366">
        <f>B3</f>
        <v>101</v>
      </c>
      <c r="C28" s="855" t="str">
        <f>C3</f>
        <v>阪南大高</v>
      </c>
      <c r="D28" s="856"/>
      <c r="E28" s="857"/>
    </row>
    <row r="29" spans="1:5">
      <c r="A29" s="367" t="s">
        <v>114</v>
      </c>
      <c r="B29" s="367" t="s">
        <v>162</v>
      </c>
      <c r="C29" s="369" t="s">
        <v>115</v>
      </c>
      <c r="D29" s="369" t="s">
        <v>116</v>
      </c>
      <c r="E29" s="367" t="s">
        <v>48</v>
      </c>
    </row>
    <row r="30" spans="1:5">
      <c r="A30" s="367">
        <v>10101</v>
      </c>
      <c r="B30" s="367">
        <f>$B$28*100+C30</f>
        <v>10101</v>
      </c>
      <c r="C30" s="369">
        <v>1</v>
      </c>
      <c r="D30" s="367" t="s">
        <v>343</v>
      </c>
      <c r="E30" s="367" t="str">
        <f t="shared" ref="E30:E59" si="0">$C$28</f>
        <v>阪南大高</v>
      </c>
    </row>
    <row r="31" spans="1:5">
      <c r="A31" s="367">
        <v>10102</v>
      </c>
      <c r="B31" s="367">
        <f t="shared" ref="B31:B59" si="1">$B$28*100+C31</f>
        <v>10102</v>
      </c>
      <c r="C31" s="369">
        <v>2</v>
      </c>
      <c r="D31" s="367" t="s">
        <v>344</v>
      </c>
      <c r="E31" s="367" t="str">
        <f t="shared" si="0"/>
        <v>阪南大高</v>
      </c>
    </row>
    <row r="32" spans="1:5">
      <c r="A32" s="367">
        <v>10103</v>
      </c>
      <c r="B32" s="367">
        <f t="shared" si="1"/>
        <v>10103</v>
      </c>
      <c r="C32" s="369">
        <v>3</v>
      </c>
      <c r="D32" s="367" t="s">
        <v>345</v>
      </c>
      <c r="E32" s="367" t="str">
        <f t="shared" si="0"/>
        <v>阪南大高</v>
      </c>
    </row>
    <row r="33" spans="1:5">
      <c r="A33" s="367">
        <v>10104</v>
      </c>
      <c r="B33" s="367">
        <f t="shared" si="1"/>
        <v>10104</v>
      </c>
      <c r="C33" s="369">
        <v>4</v>
      </c>
      <c r="D33" s="367" t="s">
        <v>346</v>
      </c>
      <c r="E33" s="367" t="str">
        <f t="shared" si="0"/>
        <v>阪南大高</v>
      </c>
    </row>
    <row r="34" spans="1:5">
      <c r="A34" s="367">
        <v>10105</v>
      </c>
      <c r="B34" s="367">
        <f t="shared" si="1"/>
        <v>10105</v>
      </c>
      <c r="C34" s="369">
        <v>5</v>
      </c>
      <c r="D34" s="367" t="s">
        <v>347</v>
      </c>
      <c r="E34" s="367" t="str">
        <f t="shared" si="0"/>
        <v>阪南大高</v>
      </c>
    </row>
    <row r="35" spans="1:5">
      <c r="A35" s="367">
        <v>10106</v>
      </c>
      <c r="B35" s="367">
        <f t="shared" si="1"/>
        <v>10106</v>
      </c>
      <c r="C35" s="369">
        <v>6</v>
      </c>
      <c r="D35" s="367" t="s">
        <v>348</v>
      </c>
      <c r="E35" s="367" t="str">
        <f t="shared" si="0"/>
        <v>阪南大高</v>
      </c>
    </row>
    <row r="36" spans="1:5">
      <c r="A36" s="367">
        <v>10107</v>
      </c>
      <c r="B36" s="367">
        <f t="shared" si="1"/>
        <v>10107</v>
      </c>
      <c r="C36" s="369">
        <v>7</v>
      </c>
      <c r="D36" s="367" t="s">
        <v>349</v>
      </c>
      <c r="E36" s="367" t="str">
        <f t="shared" si="0"/>
        <v>阪南大高</v>
      </c>
    </row>
    <row r="37" spans="1:5">
      <c r="A37" s="367">
        <v>10108</v>
      </c>
      <c r="B37" s="367">
        <f t="shared" si="1"/>
        <v>10108</v>
      </c>
      <c r="C37" s="369">
        <v>8</v>
      </c>
      <c r="D37" s="367" t="s">
        <v>350</v>
      </c>
      <c r="E37" s="367" t="str">
        <f t="shared" si="0"/>
        <v>阪南大高</v>
      </c>
    </row>
    <row r="38" spans="1:5">
      <c r="A38" s="367">
        <v>10109</v>
      </c>
      <c r="B38" s="367">
        <f t="shared" si="1"/>
        <v>10109</v>
      </c>
      <c r="C38" s="369">
        <v>9</v>
      </c>
      <c r="D38" s="367" t="s">
        <v>351</v>
      </c>
      <c r="E38" s="367" t="str">
        <f t="shared" si="0"/>
        <v>阪南大高</v>
      </c>
    </row>
    <row r="39" spans="1:5">
      <c r="A39" s="367">
        <v>10110</v>
      </c>
      <c r="B39" s="367">
        <f t="shared" si="1"/>
        <v>10110</v>
      </c>
      <c r="C39" s="369">
        <v>10</v>
      </c>
      <c r="D39" s="367" t="s">
        <v>352</v>
      </c>
      <c r="E39" s="367" t="str">
        <f t="shared" si="0"/>
        <v>阪南大高</v>
      </c>
    </row>
    <row r="40" spans="1:5">
      <c r="A40" s="367">
        <v>10111</v>
      </c>
      <c r="B40" s="367">
        <f t="shared" si="1"/>
        <v>10111</v>
      </c>
      <c r="C40" s="369">
        <v>11</v>
      </c>
      <c r="D40" s="367" t="s">
        <v>353</v>
      </c>
      <c r="E40" s="367" t="str">
        <f t="shared" si="0"/>
        <v>阪南大高</v>
      </c>
    </row>
    <row r="41" spans="1:5">
      <c r="A41" s="367">
        <v>10112</v>
      </c>
      <c r="B41" s="367">
        <f t="shared" si="1"/>
        <v>10112</v>
      </c>
      <c r="C41" s="369">
        <v>12</v>
      </c>
      <c r="D41" s="367" t="s">
        <v>354</v>
      </c>
      <c r="E41" s="367" t="str">
        <f t="shared" si="0"/>
        <v>阪南大高</v>
      </c>
    </row>
    <row r="42" spans="1:5">
      <c r="A42" s="367">
        <v>10113</v>
      </c>
      <c r="B42" s="367">
        <f t="shared" si="1"/>
        <v>10113</v>
      </c>
      <c r="C42" s="369">
        <v>13</v>
      </c>
      <c r="D42" s="367" t="s">
        <v>355</v>
      </c>
      <c r="E42" s="367" t="str">
        <f t="shared" si="0"/>
        <v>阪南大高</v>
      </c>
    </row>
    <row r="43" spans="1:5">
      <c r="A43" s="367">
        <v>10114</v>
      </c>
      <c r="B43" s="367">
        <f t="shared" si="1"/>
        <v>10114</v>
      </c>
      <c r="C43" s="369">
        <v>14</v>
      </c>
      <c r="D43" s="367" t="s">
        <v>356</v>
      </c>
      <c r="E43" s="367" t="str">
        <f t="shared" si="0"/>
        <v>阪南大高</v>
      </c>
    </row>
    <row r="44" spans="1:5">
      <c r="A44" s="367">
        <v>10115</v>
      </c>
      <c r="B44" s="367">
        <f t="shared" si="1"/>
        <v>10115</v>
      </c>
      <c r="C44" s="369">
        <v>15</v>
      </c>
      <c r="D44" s="367" t="s">
        <v>357</v>
      </c>
      <c r="E44" s="367" t="str">
        <f t="shared" si="0"/>
        <v>阪南大高</v>
      </c>
    </row>
    <row r="45" spans="1:5">
      <c r="A45" s="367">
        <v>10116</v>
      </c>
      <c r="B45" s="367">
        <f t="shared" si="1"/>
        <v>10116</v>
      </c>
      <c r="C45" s="369">
        <v>16</v>
      </c>
      <c r="D45" s="367" t="s">
        <v>358</v>
      </c>
      <c r="E45" s="367" t="str">
        <f t="shared" si="0"/>
        <v>阪南大高</v>
      </c>
    </row>
    <row r="46" spans="1:5">
      <c r="A46" s="367">
        <v>10117</v>
      </c>
      <c r="B46" s="367">
        <f t="shared" si="1"/>
        <v>10100</v>
      </c>
      <c r="C46" s="369"/>
      <c r="D46" s="367"/>
      <c r="E46" s="367" t="str">
        <f t="shared" si="0"/>
        <v>阪南大高</v>
      </c>
    </row>
    <row r="47" spans="1:5">
      <c r="A47" s="367">
        <v>10118</v>
      </c>
      <c r="B47" s="367">
        <f t="shared" si="1"/>
        <v>10100</v>
      </c>
      <c r="C47" s="369"/>
      <c r="D47" s="367"/>
      <c r="E47" s="367" t="str">
        <f t="shared" si="0"/>
        <v>阪南大高</v>
      </c>
    </row>
    <row r="48" spans="1:5">
      <c r="A48" s="367">
        <v>10119</v>
      </c>
      <c r="B48" s="367">
        <f t="shared" si="1"/>
        <v>10100</v>
      </c>
      <c r="C48" s="369"/>
      <c r="D48" s="367"/>
      <c r="E48" s="367" t="str">
        <f t="shared" si="0"/>
        <v>阪南大高</v>
      </c>
    </row>
    <row r="49" spans="1:5">
      <c r="A49" s="367">
        <v>10120</v>
      </c>
      <c r="B49" s="367">
        <f t="shared" si="1"/>
        <v>10100</v>
      </c>
      <c r="C49" s="369"/>
      <c r="D49" s="367"/>
      <c r="E49" s="367" t="str">
        <f t="shared" si="0"/>
        <v>阪南大高</v>
      </c>
    </row>
    <row r="50" spans="1:5">
      <c r="A50" s="367">
        <v>10121</v>
      </c>
      <c r="B50" s="367">
        <f t="shared" si="1"/>
        <v>10100</v>
      </c>
      <c r="C50" s="369"/>
      <c r="D50" s="367"/>
      <c r="E50" s="367" t="str">
        <f t="shared" si="0"/>
        <v>阪南大高</v>
      </c>
    </row>
    <row r="51" spans="1:5">
      <c r="A51" s="367">
        <v>10122</v>
      </c>
      <c r="B51" s="367">
        <f t="shared" si="1"/>
        <v>10100</v>
      </c>
      <c r="C51" s="369"/>
      <c r="D51" s="367"/>
      <c r="E51" s="367" t="str">
        <f t="shared" si="0"/>
        <v>阪南大高</v>
      </c>
    </row>
    <row r="52" spans="1:5">
      <c r="A52" s="367">
        <v>10123</v>
      </c>
      <c r="B52" s="367">
        <f t="shared" si="1"/>
        <v>10100</v>
      </c>
      <c r="C52" s="369"/>
      <c r="D52" s="367"/>
      <c r="E52" s="367" t="str">
        <f t="shared" si="0"/>
        <v>阪南大高</v>
      </c>
    </row>
    <row r="53" spans="1:5">
      <c r="A53" s="367">
        <v>10124</v>
      </c>
      <c r="B53" s="367">
        <f t="shared" si="1"/>
        <v>10100</v>
      </c>
      <c r="C53" s="369"/>
      <c r="D53" s="367"/>
      <c r="E53" s="367" t="str">
        <f t="shared" si="0"/>
        <v>阪南大高</v>
      </c>
    </row>
    <row r="54" spans="1:5">
      <c r="A54" s="367">
        <v>10125</v>
      </c>
      <c r="B54" s="367">
        <f t="shared" si="1"/>
        <v>10100</v>
      </c>
      <c r="C54" s="369"/>
      <c r="D54" s="367"/>
      <c r="E54" s="367" t="str">
        <f t="shared" si="0"/>
        <v>阪南大高</v>
      </c>
    </row>
    <row r="55" spans="1:5">
      <c r="A55" s="367">
        <v>10126</v>
      </c>
      <c r="B55" s="367">
        <f t="shared" si="1"/>
        <v>10100</v>
      </c>
      <c r="C55" s="369"/>
      <c r="D55" s="367"/>
      <c r="E55" s="367" t="str">
        <f t="shared" si="0"/>
        <v>阪南大高</v>
      </c>
    </row>
    <row r="56" spans="1:5">
      <c r="A56" s="367">
        <v>10127</v>
      </c>
      <c r="B56" s="367">
        <f t="shared" si="1"/>
        <v>10100</v>
      </c>
      <c r="C56" s="369"/>
      <c r="D56" s="367"/>
      <c r="E56" s="367" t="str">
        <f t="shared" si="0"/>
        <v>阪南大高</v>
      </c>
    </row>
    <row r="57" spans="1:5">
      <c r="A57" s="367">
        <v>10128</v>
      </c>
      <c r="B57" s="367">
        <f t="shared" si="1"/>
        <v>10100</v>
      </c>
      <c r="C57" s="369"/>
      <c r="D57" s="367"/>
      <c r="E57" s="367" t="str">
        <f t="shared" si="0"/>
        <v>阪南大高</v>
      </c>
    </row>
    <row r="58" spans="1:5">
      <c r="A58" s="367">
        <v>10129</v>
      </c>
      <c r="B58" s="367">
        <f t="shared" si="1"/>
        <v>10100</v>
      </c>
      <c r="C58" s="369"/>
      <c r="D58" s="367"/>
      <c r="E58" s="367" t="str">
        <f t="shared" si="0"/>
        <v>阪南大高</v>
      </c>
    </row>
    <row r="59" spans="1:5">
      <c r="A59" s="367">
        <v>10130</v>
      </c>
      <c r="B59" s="367">
        <f t="shared" si="1"/>
        <v>10100</v>
      </c>
      <c r="C59" s="369"/>
      <c r="D59" s="367"/>
      <c r="E59" s="367" t="str">
        <f t="shared" si="0"/>
        <v>阪南大高</v>
      </c>
    </row>
    <row r="61" spans="1:5">
      <c r="A61" s="366" t="s">
        <v>91</v>
      </c>
      <c r="B61" s="366">
        <f>B4</f>
        <v>102</v>
      </c>
      <c r="C61" s="855" t="str">
        <f>C4</f>
        <v>東海大仰星</v>
      </c>
      <c r="D61" s="856"/>
      <c r="E61" s="857"/>
    </row>
    <row r="62" spans="1:5">
      <c r="A62" s="367" t="s">
        <v>114</v>
      </c>
      <c r="B62" s="367" t="s">
        <v>162</v>
      </c>
      <c r="C62" s="369" t="s">
        <v>115</v>
      </c>
      <c r="D62" s="369" t="s">
        <v>116</v>
      </c>
      <c r="E62" s="367" t="s">
        <v>48</v>
      </c>
    </row>
    <row r="63" spans="1:5">
      <c r="A63" s="367">
        <v>10201</v>
      </c>
      <c r="B63" s="367">
        <f>$B$61*100+C63</f>
        <v>10201</v>
      </c>
      <c r="C63" s="369">
        <v>1</v>
      </c>
      <c r="D63" s="367" t="s">
        <v>359</v>
      </c>
      <c r="E63" s="367" t="str">
        <f t="shared" ref="E63:E92" si="2">$C$61</f>
        <v>東海大仰星</v>
      </c>
    </row>
    <row r="64" spans="1:5">
      <c r="A64" s="367">
        <v>10202</v>
      </c>
      <c r="B64" s="367">
        <f t="shared" ref="B64:B92" si="3">$B$61*100+C64</f>
        <v>10202</v>
      </c>
      <c r="C64" s="369">
        <v>2</v>
      </c>
      <c r="D64" s="367" t="s">
        <v>360</v>
      </c>
      <c r="E64" s="367" t="str">
        <f t="shared" si="2"/>
        <v>東海大仰星</v>
      </c>
    </row>
    <row r="65" spans="1:5">
      <c r="A65" s="367">
        <v>10203</v>
      </c>
      <c r="B65" s="367">
        <f t="shared" si="3"/>
        <v>10203</v>
      </c>
      <c r="C65" s="369">
        <v>3</v>
      </c>
      <c r="D65" s="367" t="s">
        <v>361</v>
      </c>
      <c r="E65" s="367" t="str">
        <f t="shared" si="2"/>
        <v>東海大仰星</v>
      </c>
    </row>
    <row r="66" spans="1:5">
      <c r="A66" s="367">
        <v>10204</v>
      </c>
      <c r="B66" s="367">
        <f t="shared" si="3"/>
        <v>10204</v>
      </c>
      <c r="C66" s="369">
        <v>4</v>
      </c>
      <c r="D66" s="367" t="s">
        <v>362</v>
      </c>
      <c r="E66" s="367" t="str">
        <f t="shared" si="2"/>
        <v>東海大仰星</v>
      </c>
    </row>
    <row r="67" spans="1:5">
      <c r="A67" s="367">
        <v>10205</v>
      </c>
      <c r="B67" s="367">
        <f t="shared" si="3"/>
        <v>10205</v>
      </c>
      <c r="C67" s="369">
        <v>5</v>
      </c>
      <c r="D67" s="367" t="s">
        <v>363</v>
      </c>
      <c r="E67" s="367" t="str">
        <f t="shared" si="2"/>
        <v>東海大仰星</v>
      </c>
    </row>
    <row r="68" spans="1:5">
      <c r="A68" s="367">
        <v>10206</v>
      </c>
      <c r="B68" s="367">
        <f t="shared" si="3"/>
        <v>10206</v>
      </c>
      <c r="C68" s="369">
        <v>6</v>
      </c>
      <c r="D68" s="367" t="s">
        <v>364</v>
      </c>
      <c r="E68" s="367" t="str">
        <f t="shared" si="2"/>
        <v>東海大仰星</v>
      </c>
    </row>
    <row r="69" spans="1:5">
      <c r="A69" s="367">
        <v>10207</v>
      </c>
      <c r="B69" s="367">
        <f t="shared" si="3"/>
        <v>10207</v>
      </c>
      <c r="C69" s="369">
        <v>7</v>
      </c>
      <c r="D69" s="367" t="s">
        <v>365</v>
      </c>
      <c r="E69" s="367" t="str">
        <f t="shared" si="2"/>
        <v>東海大仰星</v>
      </c>
    </row>
    <row r="70" spans="1:5">
      <c r="A70" s="367">
        <v>10208</v>
      </c>
      <c r="B70" s="367">
        <f t="shared" si="3"/>
        <v>10208</v>
      </c>
      <c r="C70" s="369">
        <v>8</v>
      </c>
      <c r="D70" s="367" t="s">
        <v>366</v>
      </c>
      <c r="E70" s="367" t="str">
        <f t="shared" si="2"/>
        <v>東海大仰星</v>
      </c>
    </row>
    <row r="71" spans="1:5">
      <c r="A71" s="367">
        <v>10209</v>
      </c>
      <c r="B71" s="367">
        <f t="shared" si="3"/>
        <v>10209</v>
      </c>
      <c r="C71" s="369">
        <v>9</v>
      </c>
      <c r="D71" s="367" t="s">
        <v>367</v>
      </c>
      <c r="E71" s="367" t="str">
        <f t="shared" si="2"/>
        <v>東海大仰星</v>
      </c>
    </row>
    <row r="72" spans="1:5">
      <c r="A72" s="367">
        <v>10210</v>
      </c>
      <c r="B72" s="367">
        <f t="shared" si="3"/>
        <v>10210</v>
      </c>
      <c r="C72" s="369">
        <v>10</v>
      </c>
      <c r="D72" s="367" t="s">
        <v>368</v>
      </c>
      <c r="E72" s="367" t="str">
        <f t="shared" si="2"/>
        <v>東海大仰星</v>
      </c>
    </row>
    <row r="73" spans="1:5">
      <c r="A73" s="367">
        <v>10211</v>
      </c>
      <c r="B73" s="367">
        <f t="shared" si="3"/>
        <v>10211</v>
      </c>
      <c r="C73" s="369">
        <v>11</v>
      </c>
      <c r="D73" s="367" t="s">
        <v>369</v>
      </c>
      <c r="E73" s="367" t="str">
        <f t="shared" si="2"/>
        <v>東海大仰星</v>
      </c>
    </row>
    <row r="74" spans="1:5">
      <c r="A74" s="367">
        <v>10212</v>
      </c>
      <c r="B74" s="367">
        <f t="shared" si="3"/>
        <v>10212</v>
      </c>
      <c r="C74" s="369">
        <v>12</v>
      </c>
      <c r="D74" s="367" t="s">
        <v>370</v>
      </c>
      <c r="E74" s="367" t="str">
        <f t="shared" si="2"/>
        <v>東海大仰星</v>
      </c>
    </row>
    <row r="75" spans="1:5">
      <c r="A75" s="367">
        <v>10213</v>
      </c>
      <c r="B75" s="367">
        <f t="shared" si="3"/>
        <v>10213</v>
      </c>
      <c r="C75" s="369">
        <v>13</v>
      </c>
      <c r="D75" s="367" t="s">
        <v>371</v>
      </c>
      <c r="E75" s="367" t="str">
        <f t="shared" si="2"/>
        <v>東海大仰星</v>
      </c>
    </row>
    <row r="76" spans="1:5">
      <c r="A76" s="367">
        <v>10214</v>
      </c>
      <c r="B76" s="367">
        <f t="shared" si="3"/>
        <v>10214</v>
      </c>
      <c r="C76" s="369">
        <v>14</v>
      </c>
      <c r="D76" s="367" t="s">
        <v>372</v>
      </c>
      <c r="E76" s="367" t="str">
        <f t="shared" si="2"/>
        <v>東海大仰星</v>
      </c>
    </row>
    <row r="77" spans="1:5">
      <c r="A77" s="367">
        <v>10215</v>
      </c>
      <c r="B77" s="367">
        <f t="shared" si="3"/>
        <v>10215</v>
      </c>
      <c r="C77" s="369">
        <v>15</v>
      </c>
      <c r="D77" s="367" t="s">
        <v>373</v>
      </c>
      <c r="E77" s="367" t="str">
        <f t="shared" si="2"/>
        <v>東海大仰星</v>
      </c>
    </row>
    <row r="78" spans="1:5">
      <c r="A78" s="367">
        <v>10216</v>
      </c>
      <c r="B78" s="367">
        <f t="shared" si="3"/>
        <v>10216</v>
      </c>
      <c r="C78" s="369">
        <v>16</v>
      </c>
      <c r="D78" s="367" t="s">
        <v>374</v>
      </c>
      <c r="E78" s="367" t="str">
        <f t="shared" si="2"/>
        <v>東海大仰星</v>
      </c>
    </row>
    <row r="79" spans="1:5">
      <c r="A79" s="367">
        <v>10217</v>
      </c>
      <c r="B79" s="367">
        <f t="shared" si="3"/>
        <v>10217</v>
      </c>
      <c r="C79" s="369">
        <v>17</v>
      </c>
      <c r="D79" s="367" t="s">
        <v>375</v>
      </c>
      <c r="E79" s="367" t="str">
        <f t="shared" si="2"/>
        <v>東海大仰星</v>
      </c>
    </row>
    <row r="80" spans="1:5">
      <c r="A80" s="367">
        <v>10218</v>
      </c>
      <c r="B80" s="367">
        <f t="shared" si="3"/>
        <v>10218</v>
      </c>
      <c r="C80" s="369">
        <v>18</v>
      </c>
      <c r="D80" s="367" t="s">
        <v>376</v>
      </c>
      <c r="E80" s="367" t="str">
        <f t="shared" si="2"/>
        <v>東海大仰星</v>
      </c>
    </row>
    <row r="81" spans="1:5">
      <c r="A81" s="367">
        <v>10219</v>
      </c>
      <c r="B81" s="367">
        <f t="shared" si="3"/>
        <v>10219</v>
      </c>
      <c r="C81" s="369">
        <v>19</v>
      </c>
      <c r="D81" s="367" t="s">
        <v>377</v>
      </c>
      <c r="E81" s="367" t="str">
        <f t="shared" si="2"/>
        <v>東海大仰星</v>
      </c>
    </row>
    <row r="82" spans="1:5">
      <c r="A82" s="367">
        <v>10220</v>
      </c>
      <c r="B82" s="367">
        <f t="shared" si="3"/>
        <v>10220</v>
      </c>
      <c r="C82" s="369">
        <v>20</v>
      </c>
      <c r="D82" s="367" t="s">
        <v>378</v>
      </c>
      <c r="E82" s="367" t="str">
        <f t="shared" si="2"/>
        <v>東海大仰星</v>
      </c>
    </row>
    <row r="83" spans="1:5">
      <c r="A83" s="367">
        <v>10221</v>
      </c>
      <c r="B83" s="367">
        <f t="shared" si="3"/>
        <v>10221</v>
      </c>
      <c r="C83" s="369">
        <v>21</v>
      </c>
      <c r="D83" s="367" t="s">
        <v>379</v>
      </c>
      <c r="E83" s="367" t="str">
        <f t="shared" si="2"/>
        <v>東海大仰星</v>
      </c>
    </row>
    <row r="84" spans="1:5">
      <c r="A84" s="367">
        <v>10222</v>
      </c>
      <c r="B84" s="367">
        <f t="shared" si="3"/>
        <v>10222</v>
      </c>
      <c r="C84" s="369">
        <v>22</v>
      </c>
      <c r="D84" s="367" t="s">
        <v>380</v>
      </c>
      <c r="E84" s="367" t="str">
        <f t="shared" si="2"/>
        <v>東海大仰星</v>
      </c>
    </row>
    <row r="85" spans="1:5">
      <c r="A85" s="367">
        <v>10223</v>
      </c>
      <c r="B85" s="367">
        <f t="shared" si="3"/>
        <v>10223</v>
      </c>
      <c r="C85" s="369">
        <v>23</v>
      </c>
      <c r="D85" s="367" t="s">
        <v>381</v>
      </c>
      <c r="E85" s="367" t="str">
        <f t="shared" si="2"/>
        <v>東海大仰星</v>
      </c>
    </row>
    <row r="86" spans="1:5">
      <c r="A86" s="367">
        <v>10224</v>
      </c>
      <c r="B86" s="367">
        <f t="shared" si="3"/>
        <v>10224</v>
      </c>
      <c r="C86" s="369">
        <v>24</v>
      </c>
      <c r="D86" s="367" t="s">
        <v>382</v>
      </c>
      <c r="E86" s="367" t="str">
        <f t="shared" si="2"/>
        <v>東海大仰星</v>
      </c>
    </row>
    <row r="87" spans="1:5">
      <c r="A87" s="367">
        <v>10225</v>
      </c>
      <c r="B87" s="367">
        <f t="shared" si="3"/>
        <v>10225</v>
      </c>
      <c r="C87" s="369">
        <v>25</v>
      </c>
      <c r="D87" s="367" t="s">
        <v>383</v>
      </c>
      <c r="E87" s="367" t="str">
        <f t="shared" si="2"/>
        <v>東海大仰星</v>
      </c>
    </row>
    <row r="88" spans="1:5">
      <c r="A88" s="367">
        <v>10226</v>
      </c>
      <c r="B88" s="367">
        <f t="shared" si="3"/>
        <v>10200</v>
      </c>
      <c r="C88" s="369"/>
      <c r="D88" s="367"/>
      <c r="E88" s="367" t="str">
        <f t="shared" si="2"/>
        <v>東海大仰星</v>
      </c>
    </row>
    <row r="89" spans="1:5">
      <c r="A89" s="367">
        <v>10227</v>
      </c>
      <c r="B89" s="367">
        <f t="shared" si="3"/>
        <v>10200</v>
      </c>
      <c r="C89" s="369"/>
      <c r="D89" s="367"/>
      <c r="E89" s="367" t="str">
        <f t="shared" si="2"/>
        <v>東海大仰星</v>
      </c>
    </row>
    <row r="90" spans="1:5">
      <c r="A90" s="367">
        <v>10228</v>
      </c>
      <c r="B90" s="367">
        <f t="shared" si="3"/>
        <v>10200</v>
      </c>
      <c r="C90" s="369"/>
      <c r="D90" s="367"/>
      <c r="E90" s="367" t="str">
        <f t="shared" si="2"/>
        <v>東海大仰星</v>
      </c>
    </row>
    <row r="91" spans="1:5">
      <c r="A91" s="367">
        <v>10229</v>
      </c>
      <c r="B91" s="367">
        <f t="shared" si="3"/>
        <v>10200</v>
      </c>
      <c r="C91" s="369"/>
      <c r="D91" s="367"/>
      <c r="E91" s="367" t="str">
        <f t="shared" si="2"/>
        <v>東海大仰星</v>
      </c>
    </row>
    <row r="92" spans="1:5">
      <c r="A92" s="367">
        <v>10230</v>
      </c>
      <c r="B92" s="367">
        <f t="shared" si="3"/>
        <v>10200</v>
      </c>
      <c r="C92" s="369"/>
      <c r="D92" s="367"/>
      <c r="E92" s="367" t="str">
        <f t="shared" si="2"/>
        <v>東海大仰星</v>
      </c>
    </row>
    <row r="94" spans="1:5">
      <c r="A94" s="366" t="s">
        <v>91</v>
      </c>
      <c r="B94" s="366">
        <f>B5</f>
        <v>103</v>
      </c>
      <c r="C94" s="855" t="str">
        <f>C5</f>
        <v>金光大阪</v>
      </c>
      <c r="D94" s="856"/>
      <c r="E94" s="857"/>
    </row>
    <row r="95" spans="1:5">
      <c r="A95" s="367" t="s">
        <v>114</v>
      </c>
      <c r="B95" s="367" t="s">
        <v>162</v>
      </c>
      <c r="C95" s="369" t="s">
        <v>115</v>
      </c>
      <c r="D95" s="369" t="s">
        <v>116</v>
      </c>
      <c r="E95" s="367" t="s">
        <v>48</v>
      </c>
    </row>
    <row r="96" spans="1:5">
      <c r="A96" s="367">
        <v>10301</v>
      </c>
      <c r="B96" s="367">
        <f>$B$94*100+C96</f>
        <v>10301</v>
      </c>
      <c r="C96" s="369">
        <v>1</v>
      </c>
      <c r="D96" s="367" t="s">
        <v>384</v>
      </c>
      <c r="E96" s="367" t="str">
        <f t="shared" ref="E96:E125" si="4">$C$94</f>
        <v>金光大阪</v>
      </c>
    </row>
    <row r="97" spans="1:5">
      <c r="A97" s="367">
        <v>10302</v>
      </c>
      <c r="B97" s="367">
        <f t="shared" ref="B97:B125" si="5">$B$94*100+C97</f>
        <v>10302</v>
      </c>
      <c r="C97" s="369">
        <v>2</v>
      </c>
      <c r="D97" s="367" t="s">
        <v>385</v>
      </c>
      <c r="E97" s="367" t="str">
        <f t="shared" si="4"/>
        <v>金光大阪</v>
      </c>
    </row>
    <row r="98" spans="1:5">
      <c r="A98" s="367">
        <v>10303</v>
      </c>
      <c r="B98" s="367">
        <f t="shared" si="5"/>
        <v>10303</v>
      </c>
      <c r="C98" s="369">
        <v>3</v>
      </c>
      <c r="D98" s="367" t="s">
        <v>386</v>
      </c>
      <c r="E98" s="367" t="str">
        <f t="shared" si="4"/>
        <v>金光大阪</v>
      </c>
    </row>
    <row r="99" spans="1:5">
      <c r="A99" s="367">
        <v>10304</v>
      </c>
      <c r="B99" s="367">
        <f t="shared" si="5"/>
        <v>10304</v>
      </c>
      <c r="C99" s="369">
        <v>4</v>
      </c>
      <c r="D99" s="367" t="s">
        <v>387</v>
      </c>
      <c r="E99" s="367" t="str">
        <f t="shared" si="4"/>
        <v>金光大阪</v>
      </c>
    </row>
    <row r="100" spans="1:5">
      <c r="A100" s="367">
        <v>10305</v>
      </c>
      <c r="B100" s="367">
        <f t="shared" si="5"/>
        <v>10305</v>
      </c>
      <c r="C100" s="369">
        <v>5</v>
      </c>
      <c r="D100" s="367" t="s">
        <v>388</v>
      </c>
      <c r="E100" s="367" t="str">
        <f t="shared" si="4"/>
        <v>金光大阪</v>
      </c>
    </row>
    <row r="101" spans="1:5">
      <c r="A101" s="367">
        <v>10306</v>
      </c>
      <c r="B101" s="367">
        <f t="shared" si="5"/>
        <v>10306</v>
      </c>
      <c r="C101" s="369">
        <v>6</v>
      </c>
      <c r="D101" s="367" t="s">
        <v>389</v>
      </c>
      <c r="E101" s="367" t="str">
        <f t="shared" si="4"/>
        <v>金光大阪</v>
      </c>
    </row>
    <row r="102" spans="1:5">
      <c r="A102" s="367">
        <v>10307</v>
      </c>
      <c r="B102" s="367">
        <f t="shared" si="5"/>
        <v>10307</v>
      </c>
      <c r="C102" s="369">
        <v>7</v>
      </c>
      <c r="D102" s="367" t="s">
        <v>390</v>
      </c>
      <c r="E102" s="367" t="str">
        <f t="shared" si="4"/>
        <v>金光大阪</v>
      </c>
    </row>
    <row r="103" spans="1:5">
      <c r="A103" s="367">
        <v>10308</v>
      </c>
      <c r="B103" s="367">
        <f t="shared" si="5"/>
        <v>10308</v>
      </c>
      <c r="C103" s="369">
        <v>8</v>
      </c>
      <c r="D103" s="367" t="s">
        <v>391</v>
      </c>
      <c r="E103" s="367" t="str">
        <f t="shared" si="4"/>
        <v>金光大阪</v>
      </c>
    </row>
    <row r="104" spans="1:5">
      <c r="A104" s="367">
        <v>10309</v>
      </c>
      <c r="B104" s="367">
        <f t="shared" si="5"/>
        <v>10309</v>
      </c>
      <c r="C104" s="369">
        <v>9</v>
      </c>
      <c r="D104" s="367" t="s">
        <v>392</v>
      </c>
      <c r="E104" s="367" t="str">
        <f t="shared" si="4"/>
        <v>金光大阪</v>
      </c>
    </row>
    <row r="105" spans="1:5">
      <c r="A105" s="367">
        <v>10310</v>
      </c>
      <c r="B105" s="367">
        <f t="shared" si="5"/>
        <v>10310</v>
      </c>
      <c r="C105" s="369">
        <v>10</v>
      </c>
      <c r="D105" s="367" t="s">
        <v>393</v>
      </c>
      <c r="E105" s="367" t="str">
        <f t="shared" si="4"/>
        <v>金光大阪</v>
      </c>
    </row>
    <row r="106" spans="1:5">
      <c r="A106" s="367">
        <v>10311</v>
      </c>
      <c r="B106" s="367">
        <f t="shared" si="5"/>
        <v>10311</v>
      </c>
      <c r="C106" s="369">
        <v>11</v>
      </c>
      <c r="D106" s="367" t="s">
        <v>394</v>
      </c>
      <c r="E106" s="367" t="str">
        <f t="shared" si="4"/>
        <v>金光大阪</v>
      </c>
    </row>
    <row r="107" spans="1:5">
      <c r="A107" s="367">
        <v>10312</v>
      </c>
      <c r="B107" s="367">
        <f t="shared" si="5"/>
        <v>10312</v>
      </c>
      <c r="C107" s="369">
        <v>12</v>
      </c>
      <c r="D107" s="367" t="s">
        <v>395</v>
      </c>
      <c r="E107" s="367" t="str">
        <f t="shared" si="4"/>
        <v>金光大阪</v>
      </c>
    </row>
    <row r="108" spans="1:5">
      <c r="A108" s="367">
        <v>10313</v>
      </c>
      <c r="B108" s="367">
        <f t="shared" si="5"/>
        <v>10313</v>
      </c>
      <c r="C108" s="369">
        <v>13</v>
      </c>
      <c r="D108" s="367" t="s">
        <v>396</v>
      </c>
      <c r="E108" s="367" t="str">
        <f t="shared" si="4"/>
        <v>金光大阪</v>
      </c>
    </row>
    <row r="109" spans="1:5">
      <c r="A109" s="367">
        <v>10314</v>
      </c>
      <c r="B109" s="367">
        <f t="shared" si="5"/>
        <v>10314</v>
      </c>
      <c r="C109" s="369">
        <v>14</v>
      </c>
      <c r="D109" s="367" t="s">
        <v>397</v>
      </c>
      <c r="E109" s="367" t="str">
        <f t="shared" si="4"/>
        <v>金光大阪</v>
      </c>
    </row>
    <row r="110" spans="1:5">
      <c r="A110" s="367">
        <v>10315</v>
      </c>
      <c r="B110" s="367">
        <f t="shared" si="5"/>
        <v>10315</v>
      </c>
      <c r="C110" s="369">
        <v>15</v>
      </c>
      <c r="D110" s="367" t="s">
        <v>398</v>
      </c>
      <c r="E110" s="367" t="str">
        <f t="shared" si="4"/>
        <v>金光大阪</v>
      </c>
    </row>
    <row r="111" spans="1:5">
      <c r="A111" s="367">
        <v>10316</v>
      </c>
      <c r="B111" s="367">
        <f t="shared" si="5"/>
        <v>10316</v>
      </c>
      <c r="C111" s="369">
        <v>16</v>
      </c>
      <c r="D111" s="367" t="s">
        <v>399</v>
      </c>
      <c r="E111" s="367" t="str">
        <f t="shared" si="4"/>
        <v>金光大阪</v>
      </c>
    </row>
    <row r="112" spans="1:5">
      <c r="A112" s="367">
        <v>10317</v>
      </c>
      <c r="B112" s="367">
        <f t="shared" si="5"/>
        <v>10317</v>
      </c>
      <c r="C112" s="369">
        <v>17</v>
      </c>
      <c r="D112" s="367" t="s">
        <v>400</v>
      </c>
      <c r="E112" s="367" t="str">
        <f t="shared" si="4"/>
        <v>金光大阪</v>
      </c>
    </row>
    <row r="113" spans="1:5">
      <c r="A113" s="367">
        <v>10318</v>
      </c>
      <c r="B113" s="367">
        <f t="shared" si="5"/>
        <v>10318</v>
      </c>
      <c r="C113" s="369">
        <v>18</v>
      </c>
      <c r="D113" s="367" t="s">
        <v>401</v>
      </c>
      <c r="E113" s="367" t="str">
        <f t="shared" si="4"/>
        <v>金光大阪</v>
      </c>
    </row>
    <row r="114" spans="1:5">
      <c r="A114" s="367">
        <v>10319</v>
      </c>
      <c r="B114" s="367">
        <f t="shared" si="5"/>
        <v>10319</v>
      </c>
      <c r="C114" s="369">
        <v>19</v>
      </c>
      <c r="D114" s="367" t="s">
        <v>402</v>
      </c>
      <c r="E114" s="367" t="str">
        <f t="shared" si="4"/>
        <v>金光大阪</v>
      </c>
    </row>
    <row r="115" spans="1:5">
      <c r="A115" s="367">
        <v>10320</v>
      </c>
      <c r="B115" s="367">
        <f t="shared" si="5"/>
        <v>10320</v>
      </c>
      <c r="C115" s="369">
        <v>20</v>
      </c>
      <c r="D115" s="367" t="s">
        <v>403</v>
      </c>
      <c r="E115" s="367" t="str">
        <f t="shared" si="4"/>
        <v>金光大阪</v>
      </c>
    </row>
    <row r="116" spans="1:5">
      <c r="A116" s="367">
        <v>10321</v>
      </c>
      <c r="B116" s="367">
        <f t="shared" si="5"/>
        <v>10321</v>
      </c>
      <c r="C116" s="369">
        <v>21</v>
      </c>
      <c r="D116" s="367" t="s">
        <v>404</v>
      </c>
      <c r="E116" s="367" t="str">
        <f t="shared" si="4"/>
        <v>金光大阪</v>
      </c>
    </row>
    <row r="117" spans="1:5">
      <c r="A117" s="367">
        <v>10322</v>
      </c>
      <c r="B117" s="367">
        <f t="shared" si="5"/>
        <v>10322</v>
      </c>
      <c r="C117" s="369">
        <v>22</v>
      </c>
      <c r="D117" s="367" t="s">
        <v>405</v>
      </c>
      <c r="E117" s="367" t="str">
        <f t="shared" si="4"/>
        <v>金光大阪</v>
      </c>
    </row>
    <row r="118" spans="1:5">
      <c r="A118" s="367">
        <v>10323</v>
      </c>
      <c r="B118" s="367">
        <f t="shared" si="5"/>
        <v>10323</v>
      </c>
      <c r="C118" s="369">
        <v>23</v>
      </c>
      <c r="D118" s="367" t="s">
        <v>406</v>
      </c>
      <c r="E118" s="367" t="str">
        <f t="shared" si="4"/>
        <v>金光大阪</v>
      </c>
    </row>
    <row r="119" spans="1:5">
      <c r="A119" s="367">
        <v>10324</v>
      </c>
      <c r="B119" s="367">
        <f t="shared" si="5"/>
        <v>10324</v>
      </c>
      <c r="C119" s="369">
        <v>24</v>
      </c>
      <c r="D119" s="367" t="s">
        <v>407</v>
      </c>
      <c r="E119" s="367" t="str">
        <f t="shared" si="4"/>
        <v>金光大阪</v>
      </c>
    </row>
    <row r="120" spans="1:5">
      <c r="A120" s="367">
        <v>10325</v>
      </c>
      <c r="B120" s="367">
        <f t="shared" si="5"/>
        <v>10325</v>
      </c>
      <c r="C120" s="369">
        <v>25</v>
      </c>
      <c r="D120" s="367" t="s">
        <v>408</v>
      </c>
      <c r="E120" s="367" t="str">
        <f t="shared" si="4"/>
        <v>金光大阪</v>
      </c>
    </row>
    <row r="121" spans="1:5">
      <c r="A121" s="367">
        <v>10326</v>
      </c>
      <c r="B121" s="367">
        <f t="shared" si="5"/>
        <v>10300</v>
      </c>
      <c r="C121" s="369"/>
      <c r="D121" s="367"/>
      <c r="E121" s="367" t="str">
        <f t="shared" si="4"/>
        <v>金光大阪</v>
      </c>
    </row>
    <row r="122" spans="1:5">
      <c r="A122" s="367">
        <v>10327</v>
      </c>
      <c r="B122" s="367">
        <f t="shared" si="5"/>
        <v>10300</v>
      </c>
      <c r="C122" s="369"/>
      <c r="D122" s="367"/>
      <c r="E122" s="367" t="str">
        <f t="shared" si="4"/>
        <v>金光大阪</v>
      </c>
    </row>
    <row r="123" spans="1:5">
      <c r="A123" s="367">
        <v>10328</v>
      </c>
      <c r="B123" s="367">
        <f t="shared" si="5"/>
        <v>10300</v>
      </c>
      <c r="C123" s="369"/>
      <c r="D123" s="367"/>
      <c r="E123" s="367" t="str">
        <f t="shared" si="4"/>
        <v>金光大阪</v>
      </c>
    </row>
    <row r="124" spans="1:5">
      <c r="A124" s="367">
        <v>10329</v>
      </c>
      <c r="B124" s="367">
        <f t="shared" si="5"/>
        <v>10300</v>
      </c>
      <c r="C124" s="369"/>
      <c r="D124" s="367"/>
      <c r="E124" s="367" t="str">
        <f t="shared" si="4"/>
        <v>金光大阪</v>
      </c>
    </row>
    <row r="125" spans="1:5">
      <c r="A125" s="367">
        <v>10330</v>
      </c>
      <c r="B125" s="367">
        <f t="shared" si="5"/>
        <v>10300</v>
      </c>
      <c r="C125" s="369"/>
      <c r="D125" s="367"/>
      <c r="E125" s="367" t="str">
        <f t="shared" si="4"/>
        <v>金光大阪</v>
      </c>
    </row>
    <row r="127" spans="1:5">
      <c r="A127" s="366" t="s">
        <v>91</v>
      </c>
      <c r="B127" s="366">
        <f>B6</f>
        <v>104</v>
      </c>
      <c r="C127" s="855" t="str">
        <f>C6</f>
        <v>京都橘</v>
      </c>
      <c r="D127" s="856"/>
      <c r="E127" s="857"/>
    </row>
    <row r="128" spans="1:5">
      <c r="A128" s="367" t="s">
        <v>114</v>
      </c>
      <c r="B128" s="367" t="s">
        <v>162</v>
      </c>
      <c r="C128" s="369" t="s">
        <v>115</v>
      </c>
      <c r="D128" s="369" t="s">
        <v>116</v>
      </c>
      <c r="E128" s="367" t="s">
        <v>48</v>
      </c>
    </row>
    <row r="129" spans="1:5">
      <c r="A129" s="367">
        <v>10401</v>
      </c>
      <c r="B129" s="367">
        <f>$B$127*100+C129</f>
        <v>10401</v>
      </c>
      <c r="C129" s="369">
        <v>1</v>
      </c>
      <c r="D129" s="367" t="s">
        <v>318</v>
      </c>
      <c r="E129" s="367" t="str">
        <f t="shared" ref="E129:E158" si="6">$C$127</f>
        <v>京都橘</v>
      </c>
    </row>
    <row r="130" spans="1:5">
      <c r="A130" s="367">
        <v>10402</v>
      </c>
      <c r="B130" s="367">
        <f t="shared" ref="B130:B158" si="7">$B$127*100+C130</f>
        <v>10402</v>
      </c>
      <c r="C130" s="369">
        <v>2</v>
      </c>
      <c r="D130" s="367" t="s">
        <v>319</v>
      </c>
      <c r="E130" s="367" t="str">
        <f t="shared" si="6"/>
        <v>京都橘</v>
      </c>
    </row>
    <row r="131" spans="1:5">
      <c r="A131" s="367">
        <v>10403</v>
      </c>
      <c r="B131" s="367">
        <f t="shared" si="7"/>
        <v>10403</v>
      </c>
      <c r="C131" s="369">
        <v>3</v>
      </c>
      <c r="D131" s="367" t="s">
        <v>320</v>
      </c>
      <c r="E131" s="367" t="str">
        <f t="shared" si="6"/>
        <v>京都橘</v>
      </c>
    </row>
    <row r="132" spans="1:5">
      <c r="A132" s="367">
        <v>10404</v>
      </c>
      <c r="B132" s="367">
        <f t="shared" si="7"/>
        <v>10404</v>
      </c>
      <c r="C132" s="369">
        <v>4</v>
      </c>
      <c r="D132" s="367" t="s">
        <v>321</v>
      </c>
      <c r="E132" s="367" t="str">
        <f t="shared" si="6"/>
        <v>京都橘</v>
      </c>
    </row>
    <row r="133" spans="1:5">
      <c r="A133" s="367">
        <v>10405</v>
      </c>
      <c r="B133" s="367">
        <f t="shared" si="7"/>
        <v>10405</v>
      </c>
      <c r="C133" s="369">
        <v>5</v>
      </c>
      <c r="D133" s="367" t="s">
        <v>322</v>
      </c>
      <c r="E133" s="367" t="str">
        <f t="shared" si="6"/>
        <v>京都橘</v>
      </c>
    </row>
    <row r="134" spans="1:5">
      <c r="A134" s="367">
        <v>10406</v>
      </c>
      <c r="B134" s="367">
        <f t="shared" si="7"/>
        <v>10406</v>
      </c>
      <c r="C134" s="369">
        <v>6</v>
      </c>
      <c r="D134" s="367" t="s">
        <v>323</v>
      </c>
      <c r="E134" s="367" t="str">
        <f t="shared" si="6"/>
        <v>京都橘</v>
      </c>
    </row>
    <row r="135" spans="1:5">
      <c r="A135" s="367">
        <v>10407</v>
      </c>
      <c r="B135" s="367">
        <f t="shared" si="7"/>
        <v>10407</v>
      </c>
      <c r="C135" s="369">
        <v>7</v>
      </c>
      <c r="D135" s="367" t="s">
        <v>324</v>
      </c>
      <c r="E135" s="367" t="str">
        <f t="shared" si="6"/>
        <v>京都橘</v>
      </c>
    </row>
    <row r="136" spans="1:5">
      <c r="A136" s="367">
        <v>10408</v>
      </c>
      <c r="B136" s="367">
        <f t="shared" si="7"/>
        <v>10408</v>
      </c>
      <c r="C136" s="369">
        <v>8</v>
      </c>
      <c r="D136" s="367" t="s">
        <v>325</v>
      </c>
      <c r="E136" s="367" t="str">
        <f t="shared" si="6"/>
        <v>京都橘</v>
      </c>
    </row>
    <row r="137" spans="1:5">
      <c r="A137" s="367">
        <v>10409</v>
      </c>
      <c r="B137" s="367">
        <f t="shared" si="7"/>
        <v>10409</v>
      </c>
      <c r="C137" s="369">
        <v>9</v>
      </c>
      <c r="D137" s="367" t="s">
        <v>326</v>
      </c>
      <c r="E137" s="367" t="str">
        <f t="shared" si="6"/>
        <v>京都橘</v>
      </c>
    </row>
    <row r="138" spans="1:5">
      <c r="A138" s="367">
        <v>10410</v>
      </c>
      <c r="B138" s="367">
        <f t="shared" si="7"/>
        <v>10410</v>
      </c>
      <c r="C138" s="369">
        <v>10</v>
      </c>
      <c r="D138" s="367" t="s">
        <v>327</v>
      </c>
      <c r="E138" s="367" t="str">
        <f t="shared" si="6"/>
        <v>京都橘</v>
      </c>
    </row>
    <row r="139" spans="1:5">
      <c r="A139" s="367">
        <v>10411</v>
      </c>
      <c r="B139" s="367">
        <f t="shared" si="7"/>
        <v>10411</v>
      </c>
      <c r="C139" s="369">
        <v>11</v>
      </c>
      <c r="D139" s="367" t="s">
        <v>328</v>
      </c>
      <c r="E139" s="367" t="str">
        <f t="shared" si="6"/>
        <v>京都橘</v>
      </c>
    </row>
    <row r="140" spans="1:5">
      <c r="A140" s="367">
        <v>10412</v>
      </c>
      <c r="B140" s="367">
        <f t="shared" si="7"/>
        <v>10412</v>
      </c>
      <c r="C140" s="369">
        <v>12</v>
      </c>
      <c r="D140" s="367" t="s">
        <v>329</v>
      </c>
      <c r="E140" s="367" t="str">
        <f t="shared" si="6"/>
        <v>京都橘</v>
      </c>
    </row>
    <row r="141" spans="1:5">
      <c r="A141" s="367">
        <v>10413</v>
      </c>
      <c r="B141" s="367">
        <f t="shared" si="7"/>
        <v>10413</v>
      </c>
      <c r="C141" s="369">
        <v>13</v>
      </c>
      <c r="D141" s="367" t="s">
        <v>330</v>
      </c>
      <c r="E141" s="367" t="str">
        <f t="shared" si="6"/>
        <v>京都橘</v>
      </c>
    </row>
    <row r="142" spans="1:5">
      <c r="A142" s="367">
        <v>10414</v>
      </c>
      <c r="B142" s="367">
        <f t="shared" si="7"/>
        <v>10414</v>
      </c>
      <c r="C142" s="369">
        <v>14</v>
      </c>
      <c r="D142" s="367" t="s">
        <v>331</v>
      </c>
      <c r="E142" s="367" t="str">
        <f t="shared" si="6"/>
        <v>京都橘</v>
      </c>
    </row>
    <row r="143" spans="1:5">
      <c r="A143" s="367">
        <v>10415</v>
      </c>
      <c r="B143" s="367">
        <f t="shared" si="7"/>
        <v>10415</v>
      </c>
      <c r="C143" s="369">
        <v>15</v>
      </c>
      <c r="D143" s="367" t="s">
        <v>332</v>
      </c>
      <c r="E143" s="367" t="str">
        <f t="shared" si="6"/>
        <v>京都橘</v>
      </c>
    </row>
    <row r="144" spans="1:5">
      <c r="A144" s="367">
        <v>10416</v>
      </c>
      <c r="B144" s="367">
        <f t="shared" si="7"/>
        <v>10416</v>
      </c>
      <c r="C144" s="369">
        <v>16</v>
      </c>
      <c r="D144" s="367" t="s">
        <v>333</v>
      </c>
      <c r="E144" s="367" t="str">
        <f t="shared" si="6"/>
        <v>京都橘</v>
      </c>
    </row>
    <row r="145" spans="1:5">
      <c r="A145" s="367">
        <v>10417</v>
      </c>
      <c r="B145" s="367">
        <f t="shared" si="7"/>
        <v>10417</v>
      </c>
      <c r="C145" s="369">
        <v>17</v>
      </c>
      <c r="D145" s="367" t="s">
        <v>334</v>
      </c>
      <c r="E145" s="367" t="str">
        <f t="shared" si="6"/>
        <v>京都橘</v>
      </c>
    </row>
    <row r="146" spans="1:5">
      <c r="A146" s="367">
        <v>10418</v>
      </c>
      <c r="B146" s="367">
        <f t="shared" si="7"/>
        <v>10418</v>
      </c>
      <c r="C146" s="369">
        <v>18</v>
      </c>
      <c r="D146" s="367" t="s">
        <v>335</v>
      </c>
      <c r="E146" s="367" t="str">
        <f t="shared" si="6"/>
        <v>京都橘</v>
      </c>
    </row>
    <row r="147" spans="1:5">
      <c r="A147" s="367">
        <v>10419</v>
      </c>
      <c r="B147" s="367">
        <f t="shared" si="7"/>
        <v>10419</v>
      </c>
      <c r="C147" s="369">
        <v>19</v>
      </c>
      <c r="D147" s="367" t="s">
        <v>336</v>
      </c>
      <c r="E147" s="367" t="str">
        <f t="shared" si="6"/>
        <v>京都橘</v>
      </c>
    </row>
    <row r="148" spans="1:5">
      <c r="A148" s="367">
        <v>10420</v>
      </c>
      <c r="B148" s="367">
        <f t="shared" si="7"/>
        <v>10420</v>
      </c>
      <c r="C148" s="369">
        <v>20</v>
      </c>
      <c r="D148" s="367" t="s">
        <v>337</v>
      </c>
      <c r="E148" s="367" t="str">
        <f t="shared" si="6"/>
        <v>京都橘</v>
      </c>
    </row>
    <row r="149" spans="1:5">
      <c r="A149" s="367">
        <v>10421</v>
      </c>
      <c r="B149" s="367">
        <f t="shared" si="7"/>
        <v>10422</v>
      </c>
      <c r="C149" s="369">
        <v>22</v>
      </c>
      <c r="D149" s="367" t="s">
        <v>338</v>
      </c>
      <c r="E149" s="367" t="str">
        <f t="shared" si="6"/>
        <v>京都橘</v>
      </c>
    </row>
    <row r="150" spans="1:5">
      <c r="A150" s="367">
        <v>10422</v>
      </c>
      <c r="B150" s="367">
        <f t="shared" si="7"/>
        <v>10423</v>
      </c>
      <c r="C150" s="369">
        <v>23</v>
      </c>
      <c r="D150" s="367" t="s">
        <v>339</v>
      </c>
      <c r="E150" s="367" t="str">
        <f t="shared" si="6"/>
        <v>京都橘</v>
      </c>
    </row>
    <row r="151" spans="1:5">
      <c r="A151" s="367">
        <v>10423</v>
      </c>
      <c r="B151" s="367">
        <f t="shared" si="7"/>
        <v>10424</v>
      </c>
      <c r="C151" s="369">
        <v>24</v>
      </c>
      <c r="D151" s="367" t="s">
        <v>340</v>
      </c>
      <c r="E151" s="367" t="str">
        <f t="shared" si="6"/>
        <v>京都橘</v>
      </c>
    </row>
    <row r="152" spans="1:5">
      <c r="A152" s="367">
        <v>10424</v>
      </c>
      <c r="B152" s="367">
        <f t="shared" si="7"/>
        <v>10425</v>
      </c>
      <c r="C152" s="369">
        <v>25</v>
      </c>
      <c r="D152" s="367" t="s">
        <v>341</v>
      </c>
      <c r="E152" s="367" t="str">
        <f t="shared" si="6"/>
        <v>京都橘</v>
      </c>
    </row>
    <row r="153" spans="1:5">
      <c r="A153" s="367">
        <v>10425</v>
      </c>
      <c r="B153" s="367">
        <f t="shared" si="7"/>
        <v>10426</v>
      </c>
      <c r="C153" s="369">
        <v>26</v>
      </c>
      <c r="D153" s="367" t="s">
        <v>342</v>
      </c>
      <c r="E153" s="367" t="str">
        <f t="shared" si="6"/>
        <v>京都橘</v>
      </c>
    </row>
    <row r="154" spans="1:5">
      <c r="A154" s="367">
        <v>10426</v>
      </c>
      <c r="B154" s="367">
        <f t="shared" si="7"/>
        <v>10400</v>
      </c>
      <c r="C154" s="369"/>
      <c r="D154" s="367"/>
      <c r="E154" s="367" t="str">
        <f t="shared" si="6"/>
        <v>京都橘</v>
      </c>
    </row>
    <row r="155" spans="1:5">
      <c r="A155" s="367">
        <v>10427</v>
      </c>
      <c r="B155" s="367">
        <f t="shared" si="7"/>
        <v>10400</v>
      </c>
      <c r="C155" s="369"/>
      <c r="D155" s="367"/>
      <c r="E155" s="367" t="str">
        <f t="shared" si="6"/>
        <v>京都橘</v>
      </c>
    </row>
    <row r="156" spans="1:5">
      <c r="A156" s="367">
        <v>10428</v>
      </c>
      <c r="B156" s="367">
        <f t="shared" si="7"/>
        <v>10400</v>
      </c>
      <c r="C156" s="369"/>
      <c r="D156" s="367"/>
      <c r="E156" s="367" t="str">
        <f t="shared" si="6"/>
        <v>京都橘</v>
      </c>
    </row>
    <row r="157" spans="1:5">
      <c r="A157" s="367">
        <v>10429</v>
      </c>
      <c r="B157" s="367">
        <f t="shared" si="7"/>
        <v>10400</v>
      </c>
      <c r="C157" s="369"/>
      <c r="D157" s="367"/>
      <c r="E157" s="367" t="str">
        <f t="shared" si="6"/>
        <v>京都橘</v>
      </c>
    </row>
    <row r="158" spans="1:5">
      <c r="A158" s="367">
        <v>10430</v>
      </c>
      <c r="B158" s="367">
        <f t="shared" si="7"/>
        <v>10400</v>
      </c>
      <c r="C158" s="369"/>
      <c r="D158" s="367"/>
      <c r="E158" s="367" t="str">
        <f t="shared" si="6"/>
        <v>京都橘</v>
      </c>
    </row>
    <row r="160" spans="1:5">
      <c r="A160" s="366" t="s">
        <v>91</v>
      </c>
      <c r="B160" s="366">
        <f>B7</f>
        <v>105</v>
      </c>
      <c r="C160" s="855" t="str">
        <f>C7</f>
        <v>大阪桐蔭</v>
      </c>
      <c r="D160" s="856"/>
      <c r="E160" s="857"/>
    </row>
    <row r="161" spans="1:5">
      <c r="A161" s="367" t="s">
        <v>114</v>
      </c>
      <c r="B161" s="367" t="s">
        <v>162</v>
      </c>
      <c r="C161" s="369" t="s">
        <v>115</v>
      </c>
      <c r="D161" s="369" t="s">
        <v>116</v>
      </c>
      <c r="E161" s="367" t="s">
        <v>48</v>
      </c>
    </row>
    <row r="162" spans="1:5">
      <c r="A162" s="367">
        <v>10501</v>
      </c>
      <c r="B162" s="367">
        <f>$B$160*100+C162</f>
        <v>10501</v>
      </c>
      <c r="C162" s="369">
        <v>1</v>
      </c>
      <c r="D162" s="367" t="s">
        <v>409</v>
      </c>
      <c r="E162" s="367" t="str">
        <f t="shared" ref="E162:E191" si="8">$C$160</f>
        <v>大阪桐蔭</v>
      </c>
    </row>
    <row r="163" spans="1:5">
      <c r="A163" s="367">
        <v>10502</v>
      </c>
      <c r="B163" s="367">
        <f t="shared" ref="B163:B191" si="9">$B$160*100+C163</f>
        <v>10502</v>
      </c>
      <c r="C163" s="369">
        <v>2</v>
      </c>
      <c r="D163" s="367" t="s">
        <v>410</v>
      </c>
      <c r="E163" s="367" t="str">
        <f t="shared" si="8"/>
        <v>大阪桐蔭</v>
      </c>
    </row>
    <row r="164" spans="1:5">
      <c r="A164" s="367">
        <v>10503</v>
      </c>
      <c r="B164" s="367">
        <f t="shared" si="9"/>
        <v>10503</v>
      </c>
      <c r="C164" s="369">
        <v>3</v>
      </c>
      <c r="D164" s="367" t="s">
        <v>411</v>
      </c>
      <c r="E164" s="367" t="str">
        <f t="shared" si="8"/>
        <v>大阪桐蔭</v>
      </c>
    </row>
    <row r="165" spans="1:5">
      <c r="A165" s="367">
        <v>10504</v>
      </c>
      <c r="B165" s="367">
        <f t="shared" si="9"/>
        <v>10504</v>
      </c>
      <c r="C165" s="369">
        <v>4</v>
      </c>
      <c r="D165" s="367" t="s">
        <v>412</v>
      </c>
      <c r="E165" s="367" t="str">
        <f t="shared" si="8"/>
        <v>大阪桐蔭</v>
      </c>
    </row>
    <row r="166" spans="1:5">
      <c r="A166" s="367">
        <v>10505</v>
      </c>
      <c r="B166" s="367">
        <f t="shared" si="9"/>
        <v>10505</v>
      </c>
      <c r="C166" s="369">
        <v>5</v>
      </c>
      <c r="D166" s="367" t="s">
        <v>413</v>
      </c>
      <c r="E166" s="367" t="str">
        <f t="shared" si="8"/>
        <v>大阪桐蔭</v>
      </c>
    </row>
    <row r="167" spans="1:5">
      <c r="A167" s="367">
        <v>10506</v>
      </c>
      <c r="B167" s="367">
        <f t="shared" si="9"/>
        <v>10506</v>
      </c>
      <c r="C167" s="369">
        <v>6</v>
      </c>
      <c r="D167" s="367" t="s">
        <v>414</v>
      </c>
      <c r="E167" s="367" t="str">
        <f t="shared" si="8"/>
        <v>大阪桐蔭</v>
      </c>
    </row>
    <row r="168" spans="1:5">
      <c r="A168" s="367">
        <v>10507</v>
      </c>
      <c r="B168" s="367">
        <f t="shared" si="9"/>
        <v>10507</v>
      </c>
      <c r="C168" s="369">
        <v>7</v>
      </c>
      <c r="D168" s="367" t="s">
        <v>415</v>
      </c>
      <c r="E168" s="367" t="str">
        <f t="shared" si="8"/>
        <v>大阪桐蔭</v>
      </c>
    </row>
    <row r="169" spans="1:5">
      <c r="A169" s="367">
        <v>10508</v>
      </c>
      <c r="B169" s="367">
        <f t="shared" si="9"/>
        <v>10508</v>
      </c>
      <c r="C169" s="369">
        <v>8</v>
      </c>
      <c r="D169" s="367" t="s">
        <v>416</v>
      </c>
      <c r="E169" s="367" t="str">
        <f t="shared" si="8"/>
        <v>大阪桐蔭</v>
      </c>
    </row>
    <row r="170" spans="1:5">
      <c r="A170" s="367">
        <v>10509</v>
      </c>
      <c r="B170" s="367">
        <f t="shared" si="9"/>
        <v>10509</v>
      </c>
      <c r="C170" s="369">
        <v>9</v>
      </c>
      <c r="D170" s="367" t="s">
        <v>417</v>
      </c>
      <c r="E170" s="367" t="str">
        <f t="shared" si="8"/>
        <v>大阪桐蔭</v>
      </c>
    </row>
    <row r="171" spans="1:5">
      <c r="A171" s="367">
        <v>10510</v>
      </c>
      <c r="B171" s="367">
        <f t="shared" si="9"/>
        <v>10510</v>
      </c>
      <c r="C171" s="369">
        <v>10</v>
      </c>
      <c r="D171" s="367" t="s">
        <v>418</v>
      </c>
      <c r="E171" s="367" t="str">
        <f t="shared" si="8"/>
        <v>大阪桐蔭</v>
      </c>
    </row>
    <row r="172" spans="1:5">
      <c r="A172" s="367">
        <v>10511</v>
      </c>
      <c r="B172" s="367">
        <f t="shared" si="9"/>
        <v>10511</v>
      </c>
      <c r="C172" s="369">
        <v>11</v>
      </c>
      <c r="D172" s="367" t="s">
        <v>419</v>
      </c>
      <c r="E172" s="367" t="str">
        <f t="shared" si="8"/>
        <v>大阪桐蔭</v>
      </c>
    </row>
    <row r="173" spans="1:5">
      <c r="A173" s="367">
        <v>10512</v>
      </c>
      <c r="B173" s="367">
        <f t="shared" si="9"/>
        <v>10512</v>
      </c>
      <c r="C173" s="369">
        <v>12</v>
      </c>
      <c r="D173" s="367" t="s">
        <v>420</v>
      </c>
      <c r="E173" s="367" t="str">
        <f t="shared" si="8"/>
        <v>大阪桐蔭</v>
      </c>
    </row>
    <row r="174" spans="1:5">
      <c r="A174" s="367">
        <v>10513</v>
      </c>
      <c r="B174" s="367">
        <f t="shared" si="9"/>
        <v>10513</v>
      </c>
      <c r="C174" s="369">
        <v>13</v>
      </c>
      <c r="D174" s="367" t="s">
        <v>421</v>
      </c>
      <c r="E174" s="367" t="str">
        <f t="shared" si="8"/>
        <v>大阪桐蔭</v>
      </c>
    </row>
    <row r="175" spans="1:5">
      <c r="A175" s="367">
        <v>10514</v>
      </c>
      <c r="B175" s="367">
        <f t="shared" si="9"/>
        <v>10514</v>
      </c>
      <c r="C175" s="369">
        <v>14</v>
      </c>
      <c r="D175" s="367" t="s">
        <v>422</v>
      </c>
      <c r="E175" s="367" t="str">
        <f t="shared" si="8"/>
        <v>大阪桐蔭</v>
      </c>
    </row>
    <row r="176" spans="1:5">
      <c r="A176" s="367">
        <v>10515</v>
      </c>
      <c r="B176" s="367">
        <f t="shared" si="9"/>
        <v>10515</v>
      </c>
      <c r="C176" s="369">
        <v>15</v>
      </c>
      <c r="D176" s="367" t="s">
        <v>423</v>
      </c>
      <c r="E176" s="367" t="str">
        <f t="shared" si="8"/>
        <v>大阪桐蔭</v>
      </c>
    </row>
    <row r="177" spans="1:5">
      <c r="A177" s="367">
        <v>10516</v>
      </c>
      <c r="B177" s="367">
        <f t="shared" si="9"/>
        <v>10516</v>
      </c>
      <c r="C177" s="369">
        <v>16</v>
      </c>
      <c r="D177" s="367" t="s">
        <v>424</v>
      </c>
      <c r="E177" s="367" t="str">
        <f t="shared" si="8"/>
        <v>大阪桐蔭</v>
      </c>
    </row>
    <row r="178" spans="1:5">
      <c r="A178" s="367">
        <v>10517</v>
      </c>
      <c r="B178" s="367">
        <f t="shared" si="9"/>
        <v>10517</v>
      </c>
      <c r="C178" s="369">
        <v>17</v>
      </c>
      <c r="D178" s="367" t="s">
        <v>425</v>
      </c>
      <c r="E178" s="367" t="str">
        <f t="shared" si="8"/>
        <v>大阪桐蔭</v>
      </c>
    </row>
    <row r="179" spans="1:5">
      <c r="A179" s="367">
        <v>10518</v>
      </c>
      <c r="B179" s="367">
        <f t="shared" si="9"/>
        <v>10518</v>
      </c>
      <c r="C179" s="369">
        <v>18</v>
      </c>
      <c r="D179" s="367" t="s">
        <v>426</v>
      </c>
      <c r="E179" s="367" t="str">
        <f t="shared" si="8"/>
        <v>大阪桐蔭</v>
      </c>
    </row>
    <row r="180" spans="1:5">
      <c r="A180" s="367">
        <v>10519</v>
      </c>
      <c r="B180" s="367">
        <f t="shared" si="9"/>
        <v>10519</v>
      </c>
      <c r="C180" s="369">
        <v>19</v>
      </c>
      <c r="D180" s="367" t="s">
        <v>427</v>
      </c>
      <c r="E180" s="367" t="str">
        <f t="shared" si="8"/>
        <v>大阪桐蔭</v>
      </c>
    </row>
    <row r="181" spans="1:5">
      <c r="A181" s="367">
        <v>10520</v>
      </c>
      <c r="B181" s="367">
        <f t="shared" si="9"/>
        <v>10520</v>
      </c>
      <c r="C181" s="369">
        <v>20</v>
      </c>
      <c r="D181" s="367" t="s">
        <v>428</v>
      </c>
      <c r="E181" s="367" t="str">
        <f t="shared" si="8"/>
        <v>大阪桐蔭</v>
      </c>
    </row>
    <row r="182" spans="1:5">
      <c r="A182" s="367">
        <v>10521</v>
      </c>
      <c r="B182" s="367">
        <f t="shared" si="9"/>
        <v>10522</v>
      </c>
      <c r="C182" s="369">
        <v>22</v>
      </c>
      <c r="D182" s="367" t="s">
        <v>429</v>
      </c>
      <c r="E182" s="367" t="str">
        <f t="shared" si="8"/>
        <v>大阪桐蔭</v>
      </c>
    </row>
    <row r="183" spans="1:5">
      <c r="A183" s="367">
        <v>10522</v>
      </c>
      <c r="B183" s="367">
        <f t="shared" si="9"/>
        <v>10523</v>
      </c>
      <c r="C183" s="369">
        <v>23</v>
      </c>
      <c r="D183" s="367" t="s">
        <v>430</v>
      </c>
      <c r="E183" s="367" t="str">
        <f t="shared" si="8"/>
        <v>大阪桐蔭</v>
      </c>
    </row>
    <row r="184" spans="1:5">
      <c r="A184" s="367">
        <v>10523</v>
      </c>
      <c r="B184" s="367">
        <f t="shared" si="9"/>
        <v>10524</v>
      </c>
      <c r="C184" s="369">
        <v>24</v>
      </c>
      <c r="D184" s="367" t="s">
        <v>431</v>
      </c>
      <c r="E184" s="367" t="str">
        <f t="shared" si="8"/>
        <v>大阪桐蔭</v>
      </c>
    </row>
    <row r="185" spans="1:5">
      <c r="A185" s="367">
        <v>10524</v>
      </c>
      <c r="B185" s="367">
        <f t="shared" si="9"/>
        <v>10525</v>
      </c>
      <c r="C185" s="369">
        <v>25</v>
      </c>
      <c r="D185" s="367" t="s">
        <v>432</v>
      </c>
      <c r="E185" s="367" t="str">
        <f t="shared" si="8"/>
        <v>大阪桐蔭</v>
      </c>
    </row>
    <row r="186" spans="1:5">
      <c r="A186" s="367">
        <v>10525</v>
      </c>
      <c r="B186" s="367">
        <f t="shared" si="9"/>
        <v>10526</v>
      </c>
      <c r="C186" s="369">
        <v>26</v>
      </c>
      <c r="D186" s="367" t="s">
        <v>433</v>
      </c>
      <c r="E186" s="367" t="str">
        <f t="shared" si="8"/>
        <v>大阪桐蔭</v>
      </c>
    </row>
    <row r="187" spans="1:5">
      <c r="A187" s="367">
        <v>10526</v>
      </c>
      <c r="B187" s="367">
        <f t="shared" si="9"/>
        <v>10500</v>
      </c>
      <c r="C187" s="369"/>
      <c r="D187" s="367"/>
      <c r="E187" s="367" t="str">
        <f t="shared" si="8"/>
        <v>大阪桐蔭</v>
      </c>
    </row>
    <row r="188" spans="1:5">
      <c r="A188" s="367">
        <v>10527</v>
      </c>
      <c r="B188" s="367">
        <f t="shared" si="9"/>
        <v>10500</v>
      </c>
      <c r="C188" s="369"/>
      <c r="D188" s="367"/>
      <c r="E188" s="367" t="str">
        <f t="shared" si="8"/>
        <v>大阪桐蔭</v>
      </c>
    </row>
    <row r="189" spans="1:5">
      <c r="A189" s="367">
        <v>10528</v>
      </c>
      <c r="B189" s="367">
        <f t="shared" si="9"/>
        <v>10500</v>
      </c>
      <c r="C189" s="369"/>
      <c r="D189" s="367"/>
      <c r="E189" s="367" t="str">
        <f t="shared" si="8"/>
        <v>大阪桐蔭</v>
      </c>
    </row>
    <row r="190" spans="1:5">
      <c r="A190" s="367">
        <v>10529</v>
      </c>
      <c r="B190" s="367">
        <f t="shared" si="9"/>
        <v>10500</v>
      </c>
      <c r="C190" s="369"/>
      <c r="D190" s="367"/>
      <c r="E190" s="367" t="str">
        <f t="shared" si="8"/>
        <v>大阪桐蔭</v>
      </c>
    </row>
    <row r="191" spans="1:5">
      <c r="A191" s="367">
        <v>10530</v>
      </c>
      <c r="B191" s="367">
        <f t="shared" si="9"/>
        <v>10500</v>
      </c>
      <c r="C191" s="369"/>
      <c r="D191" s="367"/>
      <c r="E191" s="367" t="str">
        <f t="shared" si="8"/>
        <v>大阪桐蔭</v>
      </c>
    </row>
    <row r="193" spans="1:5">
      <c r="A193" s="366" t="s">
        <v>91</v>
      </c>
      <c r="B193" s="366">
        <f>B8</f>
        <v>106</v>
      </c>
      <c r="C193" s="855" t="str">
        <f>C8</f>
        <v>神戸弘陵</v>
      </c>
      <c r="D193" s="856"/>
      <c r="E193" s="857"/>
    </row>
    <row r="194" spans="1:5">
      <c r="A194" s="367" t="s">
        <v>114</v>
      </c>
      <c r="B194" s="367" t="s">
        <v>162</v>
      </c>
      <c r="C194" s="369" t="s">
        <v>115</v>
      </c>
      <c r="D194" s="369" t="s">
        <v>116</v>
      </c>
      <c r="E194" s="367" t="s">
        <v>48</v>
      </c>
    </row>
    <row r="195" spans="1:5">
      <c r="A195" s="367">
        <v>10601</v>
      </c>
      <c r="B195" s="367">
        <f>$B$193*100+C195</f>
        <v>10601</v>
      </c>
      <c r="C195" s="369">
        <v>1</v>
      </c>
      <c r="D195" s="367" t="s">
        <v>434</v>
      </c>
      <c r="E195" s="367" t="str">
        <f t="shared" ref="E195:E224" si="10">$C$193</f>
        <v>神戸弘陵</v>
      </c>
    </row>
    <row r="196" spans="1:5">
      <c r="A196" s="367">
        <v>10602</v>
      </c>
      <c r="B196" s="367">
        <f t="shared" ref="B196:B224" si="11">$B$193*100+C196</f>
        <v>10602</v>
      </c>
      <c r="C196" s="369">
        <v>2</v>
      </c>
      <c r="D196" s="367" t="s">
        <v>435</v>
      </c>
      <c r="E196" s="367" t="str">
        <f t="shared" si="10"/>
        <v>神戸弘陵</v>
      </c>
    </row>
    <row r="197" spans="1:5">
      <c r="A197" s="367">
        <v>10603</v>
      </c>
      <c r="B197" s="367">
        <f t="shared" si="11"/>
        <v>10603</v>
      </c>
      <c r="C197" s="369">
        <v>3</v>
      </c>
      <c r="D197" s="367" t="s">
        <v>436</v>
      </c>
      <c r="E197" s="367" t="str">
        <f t="shared" si="10"/>
        <v>神戸弘陵</v>
      </c>
    </row>
    <row r="198" spans="1:5">
      <c r="A198" s="367">
        <v>10604</v>
      </c>
      <c r="B198" s="367">
        <f t="shared" si="11"/>
        <v>10604</v>
      </c>
      <c r="C198" s="369">
        <v>4</v>
      </c>
      <c r="D198" s="367" t="s">
        <v>437</v>
      </c>
      <c r="E198" s="367" t="str">
        <f t="shared" si="10"/>
        <v>神戸弘陵</v>
      </c>
    </row>
    <row r="199" spans="1:5">
      <c r="A199" s="367">
        <v>10605</v>
      </c>
      <c r="B199" s="367">
        <f t="shared" si="11"/>
        <v>10605</v>
      </c>
      <c r="C199" s="369">
        <v>5</v>
      </c>
      <c r="D199" s="367" t="s">
        <v>438</v>
      </c>
      <c r="E199" s="367" t="str">
        <f t="shared" si="10"/>
        <v>神戸弘陵</v>
      </c>
    </row>
    <row r="200" spans="1:5">
      <c r="A200" s="367">
        <v>10606</v>
      </c>
      <c r="B200" s="367">
        <f t="shared" si="11"/>
        <v>10606</v>
      </c>
      <c r="C200" s="369">
        <v>6</v>
      </c>
      <c r="D200" s="367" t="s">
        <v>439</v>
      </c>
      <c r="E200" s="367" t="str">
        <f t="shared" si="10"/>
        <v>神戸弘陵</v>
      </c>
    </row>
    <row r="201" spans="1:5">
      <c r="A201" s="367">
        <v>10607</v>
      </c>
      <c r="B201" s="367">
        <f t="shared" si="11"/>
        <v>10607</v>
      </c>
      <c r="C201" s="369">
        <v>7</v>
      </c>
      <c r="D201" s="367" t="s">
        <v>440</v>
      </c>
      <c r="E201" s="367" t="str">
        <f t="shared" si="10"/>
        <v>神戸弘陵</v>
      </c>
    </row>
    <row r="202" spans="1:5">
      <c r="A202" s="367">
        <v>10608</v>
      </c>
      <c r="B202" s="367">
        <f t="shared" si="11"/>
        <v>10608</v>
      </c>
      <c r="C202" s="369">
        <v>8</v>
      </c>
      <c r="D202" s="367" t="s">
        <v>441</v>
      </c>
      <c r="E202" s="367" t="str">
        <f t="shared" si="10"/>
        <v>神戸弘陵</v>
      </c>
    </row>
    <row r="203" spans="1:5">
      <c r="A203" s="367">
        <v>10609</v>
      </c>
      <c r="B203" s="367">
        <f t="shared" si="11"/>
        <v>10609</v>
      </c>
      <c r="C203" s="369">
        <v>9</v>
      </c>
      <c r="D203" s="367" t="s">
        <v>442</v>
      </c>
      <c r="E203" s="367" t="str">
        <f t="shared" si="10"/>
        <v>神戸弘陵</v>
      </c>
    </row>
    <row r="204" spans="1:5">
      <c r="A204" s="367">
        <v>10610</v>
      </c>
      <c r="B204" s="367">
        <f t="shared" si="11"/>
        <v>10610</v>
      </c>
      <c r="C204" s="369">
        <v>10</v>
      </c>
      <c r="D204" s="367" t="s">
        <v>443</v>
      </c>
      <c r="E204" s="367" t="str">
        <f t="shared" si="10"/>
        <v>神戸弘陵</v>
      </c>
    </row>
    <row r="205" spans="1:5">
      <c r="A205" s="367">
        <v>10611</v>
      </c>
      <c r="B205" s="367">
        <f t="shared" si="11"/>
        <v>10611</v>
      </c>
      <c r="C205" s="369">
        <v>11</v>
      </c>
      <c r="D205" s="367" t="s">
        <v>444</v>
      </c>
      <c r="E205" s="367" t="str">
        <f t="shared" si="10"/>
        <v>神戸弘陵</v>
      </c>
    </row>
    <row r="206" spans="1:5">
      <c r="A206" s="367">
        <v>10612</v>
      </c>
      <c r="B206" s="367">
        <f t="shared" si="11"/>
        <v>10612</v>
      </c>
      <c r="C206" s="369">
        <v>12</v>
      </c>
      <c r="D206" s="367" t="s">
        <v>445</v>
      </c>
      <c r="E206" s="367" t="str">
        <f t="shared" si="10"/>
        <v>神戸弘陵</v>
      </c>
    </row>
    <row r="207" spans="1:5">
      <c r="A207" s="367">
        <v>10613</v>
      </c>
      <c r="B207" s="367">
        <f t="shared" si="11"/>
        <v>10613</v>
      </c>
      <c r="C207" s="369">
        <v>13</v>
      </c>
      <c r="D207" s="367" t="s">
        <v>446</v>
      </c>
      <c r="E207" s="367" t="str">
        <f t="shared" si="10"/>
        <v>神戸弘陵</v>
      </c>
    </row>
    <row r="208" spans="1:5">
      <c r="A208" s="367">
        <v>10614</v>
      </c>
      <c r="B208" s="367">
        <f t="shared" si="11"/>
        <v>10614</v>
      </c>
      <c r="C208" s="369">
        <v>14</v>
      </c>
      <c r="D208" s="367" t="s">
        <v>447</v>
      </c>
      <c r="E208" s="367" t="str">
        <f t="shared" si="10"/>
        <v>神戸弘陵</v>
      </c>
    </row>
    <row r="209" spans="1:5">
      <c r="A209" s="367">
        <v>10615</v>
      </c>
      <c r="B209" s="367">
        <f t="shared" si="11"/>
        <v>10615</v>
      </c>
      <c r="C209" s="369">
        <v>15</v>
      </c>
      <c r="D209" s="367" t="s">
        <v>448</v>
      </c>
      <c r="E209" s="367" t="str">
        <f t="shared" si="10"/>
        <v>神戸弘陵</v>
      </c>
    </row>
    <row r="210" spans="1:5">
      <c r="A210" s="367">
        <v>10616</v>
      </c>
      <c r="B210" s="367">
        <f t="shared" si="11"/>
        <v>10616</v>
      </c>
      <c r="C210" s="369">
        <v>16</v>
      </c>
      <c r="D210" s="367" t="s">
        <v>449</v>
      </c>
      <c r="E210" s="367" t="str">
        <f t="shared" si="10"/>
        <v>神戸弘陵</v>
      </c>
    </row>
    <row r="211" spans="1:5">
      <c r="A211" s="367">
        <v>10617</v>
      </c>
      <c r="B211" s="367">
        <f t="shared" si="11"/>
        <v>10617</v>
      </c>
      <c r="C211" s="369">
        <v>17</v>
      </c>
      <c r="D211" s="367" t="s">
        <v>450</v>
      </c>
      <c r="E211" s="367" t="str">
        <f t="shared" si="10"/>
        <v>神戸弘陵</v>
      </c>
    </row>
    <row r="212" spans="1:5">
      <c r="A212" s="367">
        <v>10618</v>
      </c>
      <c r="B212" s="367">
        <f t="shared" si="11"/>
        <v>10618</v>
      </c>
      <c r="C212" s="369">
        <v>18</v>
      </c>
      <c r="D212" s="367" t="s">
        <v>451</v>
      </c>
      <c r="E212" s="367" t="str">
        <f t="shared" si="10"/>
        <v>神戸弘陵</v>
      </c>
    </row>
    <row r="213" spans="1:5">
      <c r="A213" s="367">
        <v>10619</v>
      </c>
      <c r="B213" s="367">
        <f t="shared" si="11"/>
        <v>10619</v>
      </c>
      <c r="C213" s="369">
        <v>19</v>
      </c>
      <c r="D213" s="367" t="s">
        <v>452</v>
      </c>
      <c r="E213" s="367" t="str">
        <f t="shared" si="10"/>
        <v>神戸弘陵</v>
      </c>
    </row>
    <row r="214" spans="1:5">
      <c r="A214" s="367">
        <v>10620</v>
      </c>
      <c r="B214" s="367">
        <f t="shared" si="11"/>
        <v>10620</v>
      </c>
      <c r="C214" s="369">
        <v>20</v>
      </c>
      <c r="D214" s="367" t="s">
        <v>453</v>
      </c>
      <c r="E214" s="367" t="str">
        <f t="shared" si="10"/>
        <v>神戸弘陵</v>
      </c>
    </row>
    <row r="215" spans="1:5">
      <c r="A215" s="367">
        <v>10621</v>
      </c>
      <c r="B215" s="367">
        <f t="shared" si="11"/>
        <v>10621</v>
      </c>
      <c r="C215" s="369">
        <v>21</v>
      </c>
      <c r="D215" s="367" t="s">
        <v>454</v>
      </c>
      <c r="E215" s="367" t="str">
        <f t="shared" si="10"/>
        <v>神戸弘陵</v>
      </c>
    </row>
    <row r="216" spans="1:5">
      <c r="A216" s="367">
        <v>10622</v>
      </c>
      <c r="B216" s="367">
        <f t="shared" si="11"/>
        <v>10622</v>
      </c>
      <c r="C216" s="369">
        <v>22</v>
      </c>
      <c r="D216" s="367" t="s">
        <v>455</v>
      </c>
      <c r="E216" s="367" t="str">
        <f t="shared" si="10"/>
        <v>神戸弘陵</v>
      </c>
    </row>
    <row r="217" spans="1:5">
      <c r="A217" s="367">
        <v>10623</v>
      </c>
      <c r="B217" s="367">
        <f t="shared" si="11"/>
        <v>10623</v>
      </c>
      <c r="C217" s="369">
        <v>23</v>
      </c>
      <c r="D217" s="367" t="s">
        <v>456</v>
      </c>
      <c r="E217" s="367" t="str">
        <f t="shared" si="10"/>
        <v>神戸弘陵</v>
      </c>
    </row>
    <row r="218" spans="1:5">
      <c r="A218" s="367">
        <v>10624</v>
      </c>
      <c r="B218" s="367">
        <f t="shared" si="11"/>
        <v>10624</v>
      </c>
      <c r="C218" s="369">
        <v>24</v>
      </c>
      <c r="D218" s="367" t="s">
        <v>457</v>
      </c>
      <c r="E218" s="367" t="str">
        <f t="shared" si="10"/>
        <v>神戸弘陵</v>
      </c>
    </row>
    <row r="219" spans="1:5">
      <c r="A219" s="367">
        <v>10625</v>
      </c>
      <c r="B219" s="367">
        <f t="shared" si="11"/>
        <v>10625</v>
      </c>
      <c r="C219" s="369">
        <v>25</v>
      </c>
      <c r="D219" s="367" t="s">
        <v>458</v>
      </c>
      <c r="E219" s="367" t="str">
        <f t="shared" si="10"/>
        <v>神戸弘陵</v>
      </c>
    </row>
    <row r="220" spans="1:5">
      <c r="A220" s="367">
        <v>10626</v>
      </c>
      <c r="B220" s="367">
        <f t="shared" si="11"/>
        <v>10600</v>
      </c>
      <c r="C220" s="369"/>
      <c r="D220" s="367"/>
      <c r="E220" s="367" t="str">
        <f t="shared" si="10"/>
        <v>神戸弘陵</v>
      </c>
    </row>
    <row r="221" spans="1:5">
      <c r="A221" s="367">
        <v>10627</v>
      </c>
      <c r="B221" s="367">
        <f t="shared" si="11"/>
        <v>10600</v>
      </c>
      <c r="C221" s="369"/>
      <c r="D221" s="367"/>
      <c r="E221" s="367" t="str">
        <f t="shared" si="10"/>
        <v>神戸弘陵</v>
      </c>
    </row>
    <row r="222" spans="1:5">
      <c r="A222" s="367">
        <v>10628</v>
      </c>
      <c r="B222" s="367">
        <f t="shared" si="11"/>
        <v>10600</v>
      </c>
      <c r="C222" s="369"/>
      <c r="D222" s="367"/>
      <c r="E222" s="367" t="str">
        <f t="shared" si="10"/>
        <v>神戸弘陵</v>
      </c>
    </row>
    <row r="223" spans="1:5">
      <c r="A223" s="367">
        <v>10629</v>
      </c>
      <c r="B223" s="367">
        <f t="shared" si="11"/>
        <v>10600</v>
      </c>
      <c r="C223" s="369"/>
      <c r="D223" s="367"/>
      <c r="E223" s="367" t="str">
        <f t="shared" si="10"/>
        <v>神戸弘陵</v>
      </c>
    </row>
    <row r="224" spans="1:5">
      <c r="A224" s="367">
        <v>10630</v>
      </c>
      <c r="B224" s="367">
        <f t="shared" si="11"/>
        <v>10600</v>
      </c>
      <c r="C224" s="369"/>
      <c r="D224" s="367"/>
      <c r="E224" s="367" t="str">
        <f t="shared" si="10"/>
        <v>神戸弘陵</v>
      </c>
    </row>
    <row r="226" spans="1:5">
      <c r="A226" s="366" t="s">
        <v>91</v>
      </c>
      <c r="B226" s="366">
        <f>B9</f>
        <v>107</v>
      </c>
      <c r="C226" s="855" t="str">
        <f>C9</f>
        <v>近大附属</v>
      </c>
      <c r="D226" s="856"/>
      <c r="E226" s="857"/>
    </row>
    <row r="227" spans="1:5">
      <c r="A227" s="367" t="s">
        <v>114</v>
      </c>
      <c r="B227" s="367" t="s">
        <v>162</v>
      </c>
      <c r="C227" s="369" t="s">
        <v>115</v>
      </c>
      <c r="D227" s="369" t="s">
        <v>116</v>
      </c>
      <c r="E227" s="367" t="s">
        <v>48</v>
      </c>
    </row>
    <row r="228" spans="1:5">
      <c r="A228" s="367">
        <v>10701</v>
      </c>
      <c r="B228" s="367">
        <f>$B$226*100+C228</f>
        <v>10701</v>
      </c>
      <c r="C228" s="369">
        <v>1</v>
      </c>
      <c r="D228" s="367" t="s">
        <v>459</v>
      </c>
      <c r="E228" s="367" t="str">
        <f t="shared" ref="E228:E257" si="12">$C$226</f>
        <v>近大附属</v>
      </c>
    </row>
    <row r="229" spans="1:5">
      <c r="A229" s="367">
        <v>10702</v>
      </c>
      <c r="B229" s="367">
        <f t="shared" ref="B229:B257" si="13">$B$226*100+C229</f>
        <v>10702</v>
      </c>
      <c r="C229" s="369">
        <v>2</v>
      </c>
      <c r="D229" s="367" t="s">
        <v>460</v>
      </c>
      <c r="E229" s="367" t="str">
        <f t="shared" si="12"/>
        <v>近大附属</v>
      </c>
    </row>
    <row r="230" spans="1:5">
      <c r="A230" s="367">
        <v>10703</v>
      </c>
      <c r="B230" s="367">
        <f t="shared" si="13"/>
        <v>10703</v>
      </c>
      <c r="C230" s="369">
        <v>3</v>
      </c>
      <c r="D230" s="367" t="s">
        <v>461</v>
      </c>
      <c r="E230" s="367" t="str">
        <f t="shared" si="12"/>
        <v>近大附属</v>
      </c>
    </row>
    <row r="231" spans="1:5">
      <c r="A231" s="367">
        <v>10704</v>
      </c>
      <c r="B231" s="367">
        <f t="shared" si="13"/>
        <v>10704</v>
      </c>
      <c r="C231" s="369">
        <v>4</v>
      </c>
      <c r="D231" s="367" t="s">
        <v>462</v>
      </c>
      <c r="E231" s="367" t="str">
        <f t="shared" si="12"/>
        <v>近大附属</v>
      </c>
    </row>
    <row r="232" spans="1:5">
      <c r="A232" s="367">
        <v>10705</v>
      </c>
      <c r="B232" s="367">
        <f t="shared" si="13"/>
        <v>10705</v>
      </c>
      <c r="C232" s="369">
        <v>5</v>
      </c>
      <c r="D232" s="367" t="s">
        <v>463</v>
      </c>
      <c r="E232" s="367" t="str">
        <f t="shared" si="12"/>
        <v>近大附属</v>
      </c>
    </row>
    <row r="233" spans="1:5">
      <c r="A233" s="367">
        <v>10706</v>
      </c>
      <c r="B233" s="367">
        <f t="shared" si="13"/>
        <v>10706</v>
      </c>
      <c r="C233" s="369">
        <v>6</v>
      </c>
      <c r="D233" s="367" t="s">
        <v>464</v>
      </c>
      <c r="E233" s="367" t="str">
        <f t="shared" si="12"/>
        <v>近大附属</v>
      </c>
    </row>
    <row r="234" spans="1:5">
      <c r="A234" s="367">
        <v>10707</v>
      </c>
      <c r="B234" s="367">
        <f t="shared" si="13"/>
        <v>10707</v>
      </c>
      <c r="C234" s="369">
        <v>7</v>
      </c>
      <c r="D234" s="367" t="s">
        <v>465</v>
      </c>
      <c r="E234" s="367" t="str">
        <f t="shared" si="12"/>
        <v>近大附属</v>
      </c>
    </row>
    <row r="235" spans="1:5">
      <c r="A235" s="367">
        <v>10708</v>
      </c>
      <c r="B235" s="367">
        <f t="shared" si="13"/>
        <v>10708</v>
      </c>
      <c r="C235" s="369">
        <v>8</v>
      </c>
      <c r="D235" s="367" t="s">
        <v>466</v>
      </c>
      <c r="E235" s="367" t="str">
        <f t="shared" si="12"/>
        <v>近大附属</v>
      </c>
    </row>
    <row r="236" spans="1:5">
      <c r="A236" s="367">
        <v>10709</v>
      </c>
      <c r="B236" s="367">
        <f t="shared" si="13"/>
        <v>10709</v>
      </c>
      <c r="C236" s="369">
        <v>9</v>
      </c>
      <c r="D236" s="367" t="s">
        <v>467</v>
      </c>
      <c r="E236" s="367" t="str">
        <f t="shared" si="12"/>
        <v>近大附属</v>
      </c>
    </row>
    <row r="237" spans="1:5">
      <c r="A237" s="367">
        <v>10710</v>
      </c>
      <c r="B237" s="367">
        <f t="shared" si="13"/>
        <v>10710</v>
      </c>
      <c r="C237" s="369">
        <v>10</v>
      </c>
      <c r="D237" s="367" t="s">
        <v>468</v>
      </c>
      <c r="E237" s="367" t="str">
        <f t="shared" si="12"/>
        <v>近大附属</v>
      </c>
    </row>
    <row r="238" spans="1:5">
      <c r="A238" s="367">
        <v>10711</v>
      </c>
      <c r="B238" s="367">
        <f t="shared" si="13"/>
        <v>10711</v>
      </c>
      <c r="C238" s="369">
        <v>11</v>
      </c>
      <c r="D238" s="367" t="s">
        <v>469</v>
      </c>
      <c r="E238" s="367" t="str">
        <f t="shared" si="12"/>
        <v>近大附属</v>
      </c>
    </row>
    <row r="239" spans="1:5">
      <c r="A239" s="367">
        <v>10712</v>
      </c>
      <c r="B239" s="367">
        <f t="shared" si="13"/>
        <v>10712</v>
      </c>
      <c r="C239" s="369">
        <v>12</v>
      </c>
      <c r="D239" s="367" t="s">
        <v>470</v>
      </c>
      <c r="E239" s="367" t="str">
        <f t="shared" si="12"/>
        <v>近大附属</v>
      </c>
    </row>
    <row r="240" spans="1:5">
      <c r="A240" s="367">
        <v>10713</v>
      </c>
      <c r="B240" s="367">
        <f t="shared" si="13"/>
        <v>10713</v>
      </c>
      <c r="C240" s="369">
        <v>13</v>
      </c>
      <c r="D240" s="367" t="s">
        <v>471</v>
      </c>
      <c r="E240" s="367" t="str">
        <f t="shared" si="12"/>
        <v>近大附属</v>
      </c>
    </row>
    <row r="241" spans="1:5">
      <c r="A241" s="367">
        <v>10714</v>
      </c>
      <c r="B241" s="367">
        <f t="shared" si="13"/>
        <v>10714</v>
      </c>
      <c r="C241" s="369">
        <v>14</v>
      </c>
      <c r="D241" s="367" t="s">
        <v>472</v>
      </c>
      <c r="E241" s="367" t="str">
        <f t="shared" si="12"/>
        <v>近大附属</v>
      </c>
    </row>
    <row r="242" spans="1:5">
      <c r="A242" s="367">
        <v>10715</v>
      </c>
      <c r="B242" s="367">
        <f t="shared" si="13"/>
        <v>10715</v>
      </c>
      <c r="C242" s="369">
        <v>15</v>
      </c>
      <c r="D242" s="367" t="s">
        <v>473</v>
      </c>
      <c r="E242" s="367" t="str">
        <f t="shared" si="12"/>
        <v>近大附属</v>
      </c>
    </row>
    <row r="243" spans="1:5">
      <c r="A243" s="367">
        <v>10716</v>
      </c>
      <c r="B243" s="367">
        <f t="shared" si="13"/>
        <v>10716</v>
      </c>
      <c r="C243" s="369">
        <v>16</v>
      </c>
      <c r="D243" s="367" t="s">
        <v>474</v>
      </c>
      <c r="E243" s="367" t="str">
        <f t="shared" si="12"/>
        <v>近大附属</v>
      </c>
    </row>
    <row r="244" spans="1:5">
      <c r="A244" s="367">
        <v>10717</v>
      </c>
      <c r="B244" s="367">
        <f t="shared" si="13"/>
        <v>10717</v>
      </c>
      <c r="C244" s="369">
        <v>17</v>
      </c>
      <c r="D244" s="367" t="s">
        <v>475</v>
      </c>
      <c r="E244" s="367" t="str">
        <f t="shared" si="12"/>
        <v>近大附属</v>
      </c>
    </row>
    <row r="245" spans="1:5">
      <c r="A245" s="367">
        <v>10718</v>
      </c>
      <c r="B245" s="367">
        <f t="shared" si="13"/>
        <v>10718</v>
      </c>
      <c r="C245" s="369">
        <v>18</v>
      </c>
      <c r="D245" s="367" t="s">
        <v>476</v>
      </c>
      <c r="E245" s="367" t="str">
        <f t="shared" si="12"/>
        <v>近大附属</v>
      </c>
    </row>
    <row r="246" spans="1:5">
      <c r="A246" s="367">
        <v>10719</v>
      </c>
      <c r="B246" s="367">
        <f t="shared" si="13"/>
        <v>10719</v>
      </c>
      <c r="C246" s="369">
        <v>19</v>
      </c>
      <c r="D246" s="367" t="s">
        <v>477</v>
      </c>
      <c r="E246" s="367" t="str">
        <f t="shared" si="12"/>
        <v>近大附属</v>
      </c>
    </row>
    <row r="247" spans="1:5">
      <c r="A247" s="367">
        <v>10720</v>
      </c>
      <c r="B247" s="367">
        <f t="shared" si="13"/>
        <v>10720</v>
      </c>
      <c r="C247" s="369">
        <v>20</v>
      </c>
      <c r="D247" s="367" t="s">
        <v>478</v>
      </c>
      <c r="E247" s="367" t="str">
        <f t="shared" si="12"/>
        <v>近大附属</v>
      </c>
    </row>
    <row r="248" spans="1:5">
      <c r="A248" s="367">
        <v>10721</v>
      </c>
      <c r="B248" s="367">
        <f t="shared" si="13"/>
        <v>10722</v>
      </c>
      <c r="C248" s="369">
        <v>22</v>
      </c>
      <c r="D248" s="367" t="s">
        <v>479</v>
      </c>
      <c r="E248" s="367" t="str">
        <f t="shared" si="12"/>
        <v>近大附属</v>
      </c>
    </row>
    <row r="249" spans="1:5">
      <c r="A249" s="367">
        <v>10722</v>
      </c>
      <c r="B249" s="367">
        <f t="shared" si="13"/>
        <v>10723</v>
      </c>
      <c r="C249" s="369">
        <v>23</v>
      </c>
      <c r="D249" s="367" t="s">
        <v>480</v>
      </c>
      <c r="E249" s="367" t="str">
        <f t="shared" si="12"/>
        <v>近大附属</v>
      </c>
    </row>
    <row r="250" spans="1:5">
      <c r="A250" s="367">
        <v>10723</v>
      </c>
      <c r="B250" s="367">
        <f t="shared" si="13"/>
        <v>10724</v>
      </c>
      <c r="C250" s="369">
        <v>24</v>
      </c>
      <c r="D250" s="367" t="s">
        <v>481</v>
      </c>
      <c r="E250" s="367" t="str">
        <f t="shared" si="12"/>
        <v>近大附属</v>
      </c>
    </row>
    <row r="251" spans="1:5">
      <c r="A251" s="367">
        <v>10724</v>
      </c>
      <c r="B251" s="367">
        <f t="shared" si="13"/>
        <v>10725</v>
      </c>
      <c r="C251" s="369">
        <v>25</v>
      </c>
      <c r="D251" s="367" t="s">
        <v>482</v>
      </c>
      <c r="E251" s="367" t="str">
        <f t="shared" si="12"/>
        <v>近大附属</v>
      </c>
    </row>
    <row r="252" spans="1:5">
      <c r="A252" s="367">
        <v>10725</v>
      </c>
      <c r="B252" s="367">
        <f t="shared" si="13"/>
        <v>10726</v>
      </c>
      <c r="C252" s="369">
        <v>26</v>
      </c>
      <c r="D252" s="367" t="s">
        <v>483</v>
      </c>
      <c r="E252" s="367" t="str">
        <f t="shared" si="12"/>
        <v>近大附属</v>
      </c>
    </row>
    <row r="253" spans="1:5">
      <c r="A253" s="367">
        <v>10726</v>
      </c>
      <c r="B253" s="367">
        <f t="shared" si="13"/>
        <v>10700</v>
      </c>
      <c r="C253" s="369"/>
      <c r="D253" s="367"/>
      <c r="E253" s="367" t="str">
        <f t="shared" si="12"/>
        <v>近大附属</v>
      </c>
    </row>
    <row r="254" spans="1:5">
      <c r="A254" s="367">
        <v>10727</v>
      </c>
      <c r="B254" s="367">
        <f t="shared" si="13"/>
        <v>10700</v>
      </c>
      <c r="C254" s="369"/>
      <c r="D254" s="367"/>
      <c r="E254" s="367" t="str">
        <f t="shared" si="12"/>
        <v>近大附属</v>
      </c>
    </row>
    <row r="255" spans="1:5">
      <c r="A255" s="367">
        <v>10728</v>
      </c>
      <c r="B255" s="367">
        <f t="shared" si="13"/>
        <v>10700</v>
      </c>
      <c r="C255" s="369"/>
      <c r="D255" s="367"/>
      <c r="E255" s="367" t="str">
        <f t="shared" si="12"/>
        <v>近大附属</v>
      </c>
    </row>
    <row r="256" spans="1:5">
      <c r="A256" s="367">
        <v>10729</v>
      </c>
      <c r="B256" s="367">
        <f t="shared" si="13"/>
        <v>10700</v>
      </c>
      <c r="C256" s="369"/>
      <c r="D256" s="367"/>
      <c r="E256" s="367" t="str">
        <f t="shared" si="12"/>
        <v>近大附属</v>
      </c>
    </row>
    <row r="257" spans="1:5">
      <c r="A257" s="367">
        <v>10730</v>
      </c>
      <c r="B257" s="367">
        <f t="shared" si="13"/>
        <v>10700</v>
      </c>
      <c r="C257" s="369"/>
      <c r="D257" s="367"/>
      <c r="E257" s="367" t="str">
        <f t="shared" si="12"/>
        <v>近大附属</v>
      </c>
    </row>
    <row r="259" spans="1:5">
      <c r="A259" s="366" t="s">
        <v>91</v>
      </c>
      <c r="B259" s="366">
        <f>B10</f>
        <v>108</v>
      </c>
      <c r="C259" s="855" t="str">
        <f>C10</f>
        <v>三田学園</v>
      </c>
      <c r="D259" s="856"/>
      <c r="E259" s="856"/>
    </row>
    <row r="260" spans="1:5">
      <c r="A260" s="367" t="s">
        <v>114</v>
      </c>
      <c r="B260" s="367" t="s">
        <v>162</v>
      </c>
      <c r="C260" s="369" t="s">
        <v>115</v>
      </c>
      <c r="D260" s="369" t="s">
        <v>116</v>
      </c>
      <c r="E260" s="367" t="s">
        <v>48</v>
      </c>
    </row>
    <row r="261" spans="1:5">
      <c r="A261" s="367">
        <v>10801</v>
      </c>
      <c r="B261" s="367">
        <f>$B$259*100+C261</f>
        <v>10801</v>
      </c>
      <c r="C261" s="369">
        <v>1</v>
      </c>
      <c r="D261" s="367" t="s">
        <v>484</v>
      </c>
      <c r="E261" s="367" t="str">
        <f t="shared" ref="E261:E290" si="14">$C$259</f>
        <v>三田学園</v>
      </c>
    </row>
    <row r="262" spans="1:5">
      <c r="A262" s="367">
        <v>10802</v>
      </c>
      <c r="B262" s="367">
        <f t="shared" ref="B262:B290" si="15">$B$259*100+C262</f>
        <v>10802</v>
      </c>
      <c r="C262" s="369">
        <v>2</v>
      </c>
      <c r="D262" s="367" t="s">
        <v>485</v>
      </c>
      <c r="E262" s="367" t="str">
        <f t="shared" si="14"/>
        <v>三田学園</v>
      </c>
    </row>
    <row r="263" spans="1:5">
      <c r="A263" s="367">
        <v>10803</v>
      </c>
      <c r="B263" s="367">
        <f t="shared" si="15"/>
        <v>10803</v>
      </c>
      <c r="C263" s="369">
        <v>3</v>
      </c>
      <c r="D263" s="367" t="s">
        <v>486</v>
      </c>
      <c r="E263" s="367" t="str">
        <f t="shared" si="14"/>
        <v>三田学園</v>
      </c>
    </row>
    <row r="264" spans="1:5">
      <c r="A264" s="367">
        <v>10804</v>
      </c>
      <c r="B264" s="367">
        <f t="shared" si="15"/>
        <v>10804</v>
      </c>
      <c r="C264" s="369">
        <v>4</v>
      </c>
      <c r="D264" s="367" t="s">
        <v>487</v>
      </c>
      <c r="E264" s="367" t="str">
        <f t="shared" si="14"/>
        <v>三田学園</v>
      </c>
    </row>
    <row r="265" spans="1:5">
      <c r="A265" s="367">
        <v>10805</v>
      </c>
      <c r="B265" s="367">
        <f t="shared" si="15"/>
        <v>10805</v>
      </c>
      <c r="C265" s="369">
        <v>5</v>
      </c>
      <c r="D265" s="367" t="s">
        <v>488</v>
      </c>
      <c r="E265" s="367" t="str">
        <f t="shared" si="14"/>
        <v>三田学園</v>
      </c>
    </row>
    <row r="266" spans="1:5">
      <c r="A266" s="367">
        <v>10806</v>
      </c>
      <c r="B266" s="367">
        <f t="shared" si="15"/>
        <v>10806</v>
      </c>
      <c r="C266" s="369">
        <v>6</v>
      </c>
      <c r="D266" s="367" t="s">
        <v>489</v>
      </c>
      <c r="E266" s="367" t="str">
        <f t="shared" si="14"/>
        <v>三田学園</v>
      </c>
    </row>
    <row r="267" spans="1:5">
      <c r="A267" s="367">
        <v>10807</v>
      </c>
      <c r="B267" s="367">
        <f t="shared" si="15"/>
        <v>10807</v>
      </c>
      <c r="C267" s="369">
        <v>7</v>
      </c>
      <c r="D267" s="367" t="s">
        <v>490</v>
      </c>
      <c r="E267" s="367" t="str">
        <f t="shared" si="14"/>
        <v>三田学園</v>
      </c>
    </row>
    <row r="268" spans="1:5">
      <c r="A268" s="367">
        <v>10808</v>
      </c>
      <c r="B268" s="367">
        <f t="shared" si="15"/>
        <v>10808</v>
      </c>
      <c r="C268" s="369">
        <v>8</v>
      </c>
      <c r="D268" s="367" t="s">
        <v>491</v>
      </c>
      <c r="E268" s="367" t="str">
        <f t="shared" si="14"/>
        <v>三田学園</v>
      </c>
    </row>
    <row r="269" spans="1:5">
      <c r="A269" s="367">
        <v>10809</v>
      </c>
      <c r="B269" s="367">
        <f t="shared" si="15"/>
        <v>10809</v>
      </c>
      <c r="C269" s="369">
        <v>9</v>
      </c>
      <c r="D269" s="367" t="s">
        <v>492</v>
      </c>
      <c r="E269" s="367" t="str">
        <f t="shared" si="14"/>
        <v>三田学園</v>
      </c>
    </row>
    <row r="270" spans="1:5">
      <c r="A270" s="367">
        <v>10810</v>
      </c>
      <c r="B270" s="367">
        <f t="shared" si="15"/>
        <v>10810</v>
      </c>
      <c r="C270" s="369">
        <v>10</v>
      </c>
      <c r="D270" s="367" t="s">
        <v>493</v>
      </c>
      <c r="E270" s="367" t="str">
        <f t="shared" si="14"/>
        <v>三田学園</v>
      </c>
    </row>
    <row r="271" spans="1:5">
      <c r="A271" s="367">
        <v>10811</v>
      </c>
      <c r="B271" s="367">
        <f t="shared" si="15"/>
        <v>10811</v>
      </c>
      <c r="C271" s="369">
        <v>11</v>
      </c>
      <c r="D271" s="367" t="s">
        <v>494</v>
      </c>
      <c r="E271" s="367" t="str">
        <f t="shared" si="14"/>
        <v>三田学園</v>
      </c>
    </row>
    <row r="272" spans="1:5">
      <c r="A272" s="367">
        <v>10812</v>
      </c>
      <c r="B272" s="367">
        <f t="shared" si="15"/>
        <v>10812</v>
      </c>
      <c r="C272" s="369">
        <v>12</v>
      </c>
      <c r="D272" s="367" t="s">
        <v>495</v>
      </c>
      <c r="E272" s="367" t="str">
        <f t="shared" si="14"/>
        <v>三田学園</v>
      </c>
    </row>
    <row r="273" spans="1:5">
      <c r="A273" s="367">
        <v>10813</v>
      </c>
      <c r="B273" s="367">
        <f t="shared" si="15"/>
        <v>10813</v>
      </c>
      <c r="C273" s="369">
        <v>13</v>
      </c>
      <c r="D273" s="367" t="s">
        <v>496</v>
      </c>
      <c r="E273" s="367" t="str">
        <f t="shared" si="14"/>
        <v>三田学園</v>
      </c>
    </row>
    <row r="274" spans="1:5">
      <c r="A274" s="367">
        <v>10814</v>
      </c>
      <c r="B274" s="367">
        <f t="shared" si="15"/>
        <v>10814</v>
      </c>
      <c r="C274" s="369">
        <v>14</v>
      </c>
      <c r="D274" s="367" t="s">
        <v>497</v>
      </c>
      <c r="E274" s="367" t="str">
        <f t="shared" si="14"/>
        <v>三田学園</v>
      </c>
    </row>
    <row r="275" spans="1:5">
      <c r="A275" s="367">
        <v>10815</v>
      </c>
      <c r="B275" s="367">
        <f t="shared" si="15"/>
        <v>10815</v>
      </c>
      <c r="C275" s="369">
        <v>15</v>
      </c>
      <c r="D275" s="367" t="s">
        <v>498</v>
      </c>
      <c r="E275" s="367" t="str">
        <f t="shared" si="14"/>
        <v>三田学園</v>
      </c>
    </row>
    <row r="276" spans="1:5">
      <c r="A276" s="367">
        <v>10816</v>
      </c>
      <c r="B276" s="367">
        <f t="shared" si="15"/>
        <v>10816</v>
      </c>
      <c r="C276" s="369">
        <v>16</v>
      </c>
      <c r="D276" s="367" t="s">
        <v>499</v>
      </c>
      <c r="E276" s="367" t="str">
        <f t="shared" si="14"/>
        <v>三田学園</v>
      </c>
    </row>
    <row r="277" spans="1:5">
      <c r="A277" s="367">
        <v>10817</v>
      </c>
      <c r="B277" s="367">
        <f t="shared" si="15"/>
        <v>10817</v>
      </c>
      <c r="C277" s="369">
        <v>17</v>
      </c>
      <c r="D277" s="367" t="s">
        <v>500</v>
      </c>
      <c r="E277" s="367" t="str">
        <f t="shared" si="14"/>
        <v>三田学園</v>
      </c>
    </row>
    <row r="278" spans="1:5">
      <c r="A278" s="367">
        <v>10818</v>
      </c>
      <c r="B278" s="367">
        <f t="shared" si="15"/>
        <v>10818</v>
      </c>
      <c r="C278" s="369">
        <v>18</v>
      </c>
      <c r="D278" s="367" t="s">
        <v>501</v>
      </c>
      <c r="E278" s="367" t="str">
        <f t="shared" si="14"/>
        <v>三田学園</v>
      </c>
    </row>
    <row r="279" spans="1:5">
      <c r="A279" s="367">
        <v>10819</v>
      </c>
      <c r="B279" s="367">
        <f t="shared" si="15"/>
        <v>10819</v>
      </c>
      <c r="C279" s="369">
        <v>19</v>
      </c>
      <c r="D279" s="367" t="s">
        <v>502</v>
      </c>
      <c r="E279" s="367" t="str">
        <f t="shared" si="14"/>
        <v>三田学園</v>
      </c>
    </row>
    <row r="280" spans="1:5">
      <c r="A280" s="367">
        <v>10820</v>
      </c>
      <c r="B280" s="367">
        <f t="shared" si="15"/>
        <v>10820</v>
      </c>
      <c r="C280" s="369">
        <v>20</v>
      </c>
      <c r="D280" s="367" t="s">
        <v>503</v>
      </c>
      <c r="E280" s="367" t="str">
        <f t="shared" si="14"/>
        <v>三田学園</v>
      </c>
    </row>
    <row r="281" spans="1:5">
      <c r="A281" s="367">
        <v>10821</v>
      </c>
      <c r="B281" s="367">
        <f t="shared" si="15"/>
        <v>10821</v>
      </c>
      <c r="C281" s="369">
        <v>21</v>
      </c>
      <c r="D281" s="367" t="s">
        <v>504</v>
      </c>
      <c r="E281" s="367" t="str">
        <f t="shared" si="14"/>
        <v>三田学園</v>
      </c>
    </row>
    <row r="282" spans="1:5">
      <c r="A282" s="367">
        <v>10822</v>
      </c>
      <c r="B282" s="367">
        <f t="shared" si="15"/>
        <v>10822</v>
      </c>
      <c r="C282" s="369">
        <v>22</v>
      </c>
      <c r="D282" s="367" t="s">
        <v>505</v>
      </c>
      <c r="E282" s="367" t="str">
        <f t="shared" si="14"/>
        <v>三田学園</v>
      </c>
    </row>
    <row r="283" spans="1:5">
      <c r="A283" s="367">
        <v>10823</v>
      </c>
      <c r="B283" s="367">
        <f t="shared" si="15"/>
        <v>10823</v>
      </c>
      <c r="C283" s="369">
        <v>23</v>
      </c>
      <c r="D283" s="367" t="s">
        <v>506</v>
      </c>
      <c r="E283" s="367" t="str">
        <f t="shared" si="14"/>
        <v>三田学園</v>
      </c>
    </row>
    <row r="284" spans="1:5">
      <c r="A284" s="367">
        <v>10824</v>
      </c>
      <c r="B284" s="367">
        <f t="shared" si="15"/>
        <v>10824</v>
      </c>
      <c r="C284" s="369">
        <v>24</v>
      </c>
      <c r="D284" s="367" t="s">
        <v>507</v>
      </c>
      <c r="E284" s="367" t="str">
        <f t="shared" si="14"/>
        <v>三田学園</v>
      </c>
    </row>
    <row r="285" spans="1:5">
      <c r="A285" s="367">
        <v>10825</v>
      </c>
      <c r="B285" s="367">
        <f t="shared" si="15"/>
        <v>10825</v>
      </c>
      <c r="C285" s="369">
        <v>25</v>
      </c>
      <c r="D285" s="367" t="s">
        <v>508</v>
      </c>
      <c r="E285" s="367" t="str">
        <f t="shared" si="14"/>
        <v>三田学園</v>
      </c>
    </row>
    <row r="286" spans="1:5">
      <c r="A286" s="367">
        <v>10826</v>
      </c>
      <c r="B286" s="367">
        <f t="shared" si="15"/>
        <v>10800</v>
      </c>
      <c r="C286" s="369"/>
      <c r="D286" s="367"/>
      <c r="E286" s="367" t="str">
        <f t="shared" si="14"/>
        <v>三田学園</v>
      </c>
    </row>
    <row r="287" spans="1:5">
      <c r="A287" s="367">
        <v>10827</v>
      </c>
      <c r="B287" s="367">
        <f t="shared" si="15"/>
        <v>10800</v>
      </c>
      <c r="C287" s="369"/>
      <c r="D287" s="367"/>
      <c r="E287" s="367" t="str">
        <f t="shared" si="14"/>
        <v>三田学園</v>
      </c>
    </row>
    <row r="288" spans="1:5">
      <c r="A288" s="367">
        <v>10828</v>
      </c>
      <c r="B288" s="367">
        <f t="shared" si="15"/>
        <v>10800</v>
      </c>
      <c r="C288" s="369"/>
      <c r="D288" s="367"/>
      <c r="E288" s="367" t="str">
        <f t="shared" si="14"/>
        <v>三田学園</v>
      </c>
    </row>
    <row r="289" spans="1:5">
      <c r="A289" s="367">
        <v>10829</v>
      </c>
      <c r="B289" s="367">
        <f t="shared" si="15"/>
        <v>10800</v>
      </c>
      <c r="C289" s="369"/>
      <c r="D289" s="367"/>
      <c r="E289" s="367" t="str">
        <f t="shared" si="14"/>
        <v>三田学園</v>
      </c>
    </row>
    <row r="290" spans="1:5">
      <c r="A290" s="367">
        <v>10830</v>
      </c>
      <c r="B290" s="367">
        <f t="shared" si="15"/>
        <v>10800</v>
      </c>
      <c r="C290" s="369"/>
      <c r="D290" s="367"/>
      <c r="E290" s="367" t="str">
        <f t="shared" si="14"/>
        <v>三田学園</v>
      </c>
    </row>
    <row r="292" spans="1:5">
      <c r="A292" s="366" t="s">
        <v>91</v>
      </c>
      <c r="B292" s="366">
        <f>B11</f>
        <v>109</v>
      </c>
      <c r="C292" s="855" t="str">
        <f>C11</f>
        <v>興國</v>
      </c>
      <c r="D292" s="856"/>
      <c r="E292" s="857"/>
    </row>
    <row r="293" spans="1:5">
      <c r="A293" s="367" t="s">
        <v>114</v>
      </c>
      <c r="B293" s="367" t="s">
        <v>162</v>
      </c>
      <c r="C293" s="369" t="s">
        <v>115</v>
      </c>
      <c r="D293" s="369" t="s">
        <v>116</v>
      </c>
      <c r="E293" s="367" t="s">
        <v>48</v>
      </c>
    </row>
    <row r="294" spans="1:5">
      <c r="A294" s="367">
        <v>10901</v>
      </c>
      <c r="B294" s="367">
        <f>$B$292*100+C294</f>
        <v>10901</v>
      </c>
      <c r="C294" s="369">
        <v>1</v>
      </c>
      <c r="D294" s="367" t="s">
        <v>509</v>
      </c>
      <c r="E294" s="367" t="str">
        <f t="shared" ref="E294:E323" si="16">$C$292</f>
        <v>興國</v>
      </c>
    </row>
    <row r="295" spans="1:5">
      <c r="A295" s="367">
        <v>10902</v>
      </c>
      <c r="B295" s="367">
        <f t="shared" ref="B295:B323" si="17">$B$292*100+C295</f>
        <v>10902</v>
      </c>
      <c r="C295" s="369">
        <v>2</v>
      </c>
      <c r="D295" s="367" t="s">
        <v>510</v>
      </c>
      <c r="E295" s="367" t="str">
        <f t="shared" si="16"/>
        <v>興國</v>
      </c>
    </row>
    <row r="296" spans="1:5">
      <c r="A296" s="367">
        <v>10903</v>
      </c>
      <c r="B296" s="367">
        <f t="shared" si="17"/>
        <v>10903</v>
      </c>
      <c r="C296" s="369">
        <v>3</v>
      </c>
      <c r="D296" s="367" t="s">
        <v>511</v>
      </c>
      <c r="E296" s="367" t="str">
        <f t="shared" si="16"/>
        <v>興國</v>
      </c>
    </row>
    <row r="297" spans="1:5">
      <c r="A297" s="367">
        <v>10904</v>
      </c>
      <c r="B297" s="367">
        <f t="shared" si="17"/>
        <v>10904</v>
      </c>
      <c r="C297" s="369">
        <v>4</v>
      </c>
      <c r="D297" s="367" t="s">
        <v>512</v>
      </c>
      <c r="E297" s="367" t="str">
        <f t="shared" si="16"/>
        <v>興國</v>
      </c>
    </row>
    <row r="298" spans="1:5">
      <c r="A298" s="367">
        <v>10905</v>
      </c>
      <c r="B298" s="367">
        <f t="shared" si="17"/>
        <v>10905</v>
      </c>
      <c r="C298" s="369">
        <v>5</v>
      </c>
      <c r="D298" s="367" t="s">
        <v>513</v>
      </c>
      <c r="E298" s="367" t="str">
        <f t="shared" si="16"/>
        <v>興國</v>
      </c>
    </row>
    <row r="299" spans="1:5">
      <c r="A299" s="367">
        <v>10906</v>
      </c>
      <c r="B299" s="367">
        <f t="shared" si="17"/>
        <v>10906</v>
      </c>
      <c r="C299" s="369">
        <v>6</v>
      </c>
      <c r="D299" s="367" t="s">
        <v>514</v>
      </c>
      <c r="E299" s="367" t="str">
        <f t="shared" si="16"/>
        <v>興國</v>
      </c>
    </row>
    <row r="300" spans="1:5">
      <c r="A300" s="367">
        <v>10907</v>
      </c>
      <c r="B300" s="367">
        <f t="shared" si="17"/>
        <v>10907</v>
      </c>
      <c r="C300" s="369">
        <v>7</v>
      </c>
      <c r="D300" s="367" t="s">
        <v>515</v>
      </c>
      <c r="E300" s="367" t="str">
        <f t="shared" si="16"/>
        <v>興國</v>
      </c>
    </row>
    <row r="301" spans="1:5">
      <c r="A301" s="367">
        <v>10908</v>
      </c>
      <c r="B301" s="367">
        <f t="shared" si="17"/>
        <v>10908</v>
      </c>
      <c r="C301" s="369">
        <v>8</v>
      </c>
      <c r="D301" s="367" t="s">
        <v>516</v>
      </c>
      <c r="E301" s="367" t="str">
        <f t="shared" si="16"/>
        <v>興國</v>
      </c>
    </row>
    <row r="302" spans="1:5">
      <c r="A302" s="367">
        <v>10909</v>
      </c>
      <c r="B302" s="367">
        <f t="shared" si="17"/>
        <v>10909</v>
      </c>
      <c r="C302" s="369">
        <v>9</v>
      </c>
      <c r="D302" s="367" t="s">
        <v>517</v>
      </c>
      <c r="E302" s="367" t="str">
        <f t="shared" si="16"/>
        <v>興國</v>
      </c>
    </row>
    <row r="303" spans="1:5">
      <c r="A303" s="367">
        <v>10910</v>
      </c>
      <c r="B303" s="367">
        <f t="shared" si="17"/>
        <v>10910</v>
      </c>
      <c r="C303" s="369">
        <v>10</v>
      </c>
      <c r="D303" s="367" t="s">
        <v>518</v>
      </c>
      <c r="E303" s="367" t="str">
        <f t="shared" si="16"/>
        <v>興國</v>
      </c>
    </row>
    <row r="304" spans="1:5">
      <c r="A304" s="367">
        <v>10911</v>
      </c>
      <c r="B304" s="367">
        <f t="shared" si="17"/>
        <v>10911</v>
      </c>
      <c r="C304" s="369">
        <v>11</v>
      </c>
      <c r="D304" s="367" t="s">
        <v>519</v>
      </c>
      <c r="E304" s="367" t="str">
        <f t="shared" si="16"/>
        <v>興國</v>
      </c>
    </row>
    <row r="305" spans="1:5">
      <c r="A305" s="367">
        <v>10912</v>
      </c>
      <c r="B305" s="367">
        <f t="shared" si="17"/>
        <v>10912</v>
      </c>
      <c r="C305" s="369">
        <v>12</v>
      </c>
      <c r="D305" s="367" t="s">
        <v>520</v>
      </c>
      <c r="E305" s="367" t="str">
        <f t="shared" si="16"/>
        <v>興國</v>
      </c>
    </row>
    <row r="306" spans="1:5">
      <c r="A306" s="367">
        <v>10913</v>
      </c>
      <c r="B306" s="367">
        <f t="shared" si="17"/>
        <v>10913</v>
      </c>
      <c r="C306" s="369">
        <v>13</v>
      </c>
      <c r="D306" s="367" t="s">
        <v>521</v>
      </c>
      <c r="E306" s="367" t="str">
        <f t="shared" si="16"/>
        <v>興國</v>
      </c>
    </row>
    <row r="307" spans="1:5">
      <c r="A307" s="367">
        <v>10914</v>
      </c>
      <c r="B307" s="367">
        <f t="shared" si="17"/>
        <v>10914</v>
      </c>
      <c r="C307" s="369">
        <v>14</v>
      </c>
      <c r="D307" s="367" t="s">
        <v>522</v>
      </c>
      <c r="E307" s="367" t="str">
        <f t="shared" si="16"/>
        <v>興國</v>
      </c>
    </row>
    <row r="308" spans="1:5">
      <c r="A308" s="367">
        <v>10915</v>
      </c>
      <c r="B308" s="367">
        <f t="shared" si="17"/>
        <v>10915</v>
      </c>
      <c r="C308" s="369">
        <v>15</v>
      </c>
      <c r="D308" s="367" t="s">
        <v>523</v>
      </c>
      <c r="E308" s="367" t="str">
        <f t="shared" si="16"/>
        <v>興國</v>
      </c>
    </row>
    <row r="309" spans="1:5">
      <c r="A309" s="367">
        <v>10916</v>
      </c>
      <c r="B309" s="367">
        <f t="shared" si="17"/>
        <v>10916</v>
      </c>
      <c r="C309" s="369">
        <v>16</v>
      </c>
      <c r="D309" s="367" t="s">
        <v>524</v>
      </c>
      <c r="E309" s="367" t="str">
        <f t="shared" si="16"/>
        <v>興國</v>
      </c>
    </row>
    <row r="310" spans="1:5">
      <c r="A310" s="367">
        <v>10917</v>
      </c>
      <c r="B310" s="367">
        <f t="shared" si="17"/>
        <v>10917</v>
      </c>
      <c r="C310" s="369">
        <v>17</v>
      </c>
      <c r="D310" s="367" t="s">
        <v>525</v>
      </c>
      <c r="E310" s="367" t="str">
        <f t="shared" si="16"/>
        <v>興國</v>
      </c>
    </row>
    <row r="311" spans="1:5">
      <c r="A311" s="367">
        <v>10918</v>
      </c>
      <c r="B311" s="367">
        <f t="shared" si="17"/>
        <v>10918</v>
      </c>
      <c r="C311" s="369">
        <v>18</v>
      </c>
      <c r="D311" s="367" t="s">
        <v>526</v>
      </c>
      <c r="E311" s="367" t="str">
        <f t="shared" si="16"/>
        <v>興國</v>
      </c>
    </row>
    <row r="312" spans="1:5">
      <c r="A312" s="367">
        <v>10919</v>
      </c>
      <c r="B312" s="367">
        <f t="shared" si="17"/>
        <v>10919</v>
      </c>
      <c r="C312" s="369">
        <v>19</v>
      </c>
      <c r="D312" s="367" t="s">
        <v>527</v>
      </c>
      <c r="E312" s="367" t="str">
        <f t="shared" si="16"/>
        <v>興國</v>
      </c>
    </row>
    <row r="313" spans="1:5">
      <c r="A313" s="367">
        <v>10920</v>
      </c>
      <c r="B313" s="367">
        <f t="shared" si="17"/>
        <v>10920</v>
      </c>
      <c r="C313" s="369">
        <v>20</v>
      </c>
      <c r="D313" s="367" t="s">
        <v>528</v>
      </c>
      <c r="E313" s="367" t="str">
        <f t="shared" si="16"/>
        <v>興國</v>
      </c>
    </row>
    <row r="314" spans="1:5">
      <c r="A314" s="367">
        <v>10921</v>
      </c>
      <c r="B314" s="367">
        <f t="shared" si="17"/>
        <v>10921</v>
      </c>
      <c r="C314" s="369">
        <v>21</v>
      </c>
      <c r="D314" s="367" t="s">
        <v>529</v>
      </c>
      <c r="E314" s="367" t="str">
        <f t="shared" si="16"/>
        <v>興國</v>
      </c>
    </row>
    <row r="315" spans="1:5">
      <c r="A315" s="367">
        <v>10922</v>
      </c>
      <c r="B315" s="367">
        <f t="shared" si="17"/>
        <v>10922</v>
      </c>
      <c r="C315" s="369">
        <v>22</v>
      </c>
      <c r="D315" s="367" t="s">
        <v>530</v>
      </c>
      <c r="E315" s="367" t="str">
        <f t="shared" si="16"/>
        <v>興國</v>
      </c>
    </row>
    <row r="316" spans="1:5">
      <c r="A316" s="367">
        <v>10923</v>
      </c>
      <c r="B316" s="367">
        <f t="shared" si="17"/>
        <v>10923</v>
      </c>
      <c r="C316" s="369">
        <v>23</v>
      </c>
      <c r="D316" s="367" t="s">
        <v>531</v>
      </c>
      <c r="E316" s="367" t="str">
        <f t="shared" si="16"/>
        <v>興國</v>
      </c>
    </row>
    <row r="317" spans="1:5">
      <c r="A317" s="367">
        <v>10924</v>
      </c>
      <c r="B317" s="367">
        <f t="shared" si="17"/>
        <v>10924</v>
      </c>
      <c r="C317" s="369">
        <v>24</v>
      </c>
      <c r="D317" s="367" t="s">
        <v>532</v>
      </c>
      <c r="E317" s="367" t="str">
        <f t="shared" si="16"/>
        <v>興國</v>
      </c>
    </row>
    <row r="318" spans="1:5">
      <c r="A318" s="367">
        <v>10925</v>
      </c>
      <c r="B318" s="367">
        <f t="shared" si="17"/>
        <v>10925</v>
      </c>
      <c r="C318" s="369">
        <v>25</v>
      </c>
      <c r="D318" s="367" t="s">
        <v>533</v>
      </c>
      <c r="E318" s="367" t="str">
        <f t="shared" si="16"/>
        <v>興國</v>
      </c>
    </row>
    <row r="319" spans="1:5">
      <c r="A319" s="367">
        <v>10926</v>
      </c>
      <c r="B319" s="367">
        <f t="shared" si="17"/>
        <v>10900</v>
      </c>
      <c r="C319" s="369"/>
      <c r="D319" s="367"/>
      <c r="E319" s="367" t="str">
        <f t="shared" si="16"/>
        <v>興國</v>
      </c>
    </row>
    <row r="320" spans="1:5">
      <c r="A320" s="367">
        <v>10927</v>
      </c>
      <c r="B320" s="367">
        <f t="shared" si="17"/>
        <v>10900</v>
      </c>
      <c r="C320" s="369"/>
      <c r="D320" s="367"/>
      <c r="E320" s="367" t="str">
        <f t="shared" si="16"/>
        <v>興國</v>
      </c>
    </row>
    <row r="321" spans="1:5">
      <c r="A321" s="367">
        <v>10928</v>
      </c>
      <c r="B321" s="367">
        <f t="shared" si="17"/>
        <v>10900</v>
      </c>
      <c r="C321" s="369"/>
      <c r="D321" s="367"/>
      <c r="E321" s="367" t="str">
        <f t="shared" si="16"/>
        <v>興國</v>
      </c>
    </row>
    <row r="322" spans="1:5">
      <c r="A322" s="367">
        <v>10929</v>
      </c>
      <c r="B322" s="367">
        <f t="shared" si="17"/>
        <v>10900</v>
      </c>
      <c r="C322" s="369"/>
      <c r="D322" s="367"/>
      <c r="E322" s="367" t="str">
        <f t="shared" si="16"/>
        <v>興國</v>
      </c>
    </row>
    <row r="323" spans="1:5">
      <c r="A323" s="367">
        <v>10930</v>
      </c>
      <c r="B323" s="367">
        <f t="shared" si="17"/>
        <v>10900</v>
      </c>
      <c r="C323" s="369"/>
      <c r="D323" s="367"/>
      <c r="E323" s="367" t="str">
        <f t="shared" si="16"/>
        <v>興國</v>
      </c>
    </row>
    <row r="325" spans="1:5">
      <c r="A325" s="366" t="s">
        <v>91</v>
      </c>
      <c r="B325" s="366">
        <f>B12</f>
        <v>110</v>
      </c>
      <c r="C325" s="855" t="str">
        <f>C12</f>
        <v>近江</v>
      </c>
      <c r="D325" s="856"/>
      <c r="E325" s="857"/>
    </row>
    <row r="326" spans="1:5">
      <c r="A326" s="367" t="s">
        <v>114</v>
      </c>
      <c r="B326" s="367" t="s">
        <v>162</v>
      </c>
      <c r="C326" s="369" t="s">
        <v>115</v>
      </c>
      <c r="D326" s="369" t="s">
        <v>116</v>
      </c>
      <c r="E326" s="367" t="s">
        <v>48</v>
      </c>
    </row>
    <row r="327" spans="1:5">
      <c r="A327" s="367">
        <v>11001</v>
      </c>
      <c r="B327" s="367">
        <f>$B$325*100+C327</f>
        <v>11001</v>
      </c>
      <c r="C327" s="369">
        <v>1</v>
      </c>
      <c r="D327" s="367" t="s">
        <v>534</v>
      </c>
      <c r="E327" s="367" t="str">
        <f t="shared" ref="E327:E356" si="18">$C$325</f>
        <v>近江</v>
      </c>
    </row>
    <row r="328" spans="1:5">
      <c r="A328" s="367">
        <v>11002</v>
      </c>
      <c r="B328" s="367">
        <f t="shared" ref="B328:B356" si="19">$B$325*100+C328</f>
        <v>11002</v>
      </c>
      <c r="C328" s="369">
        <v>2</v>
      </c>
      <c r="D328" s="367" t="s">
        <v>535</v>
      </c>
      <c r="E328" s="367" t="str">
        <f t="shared" si="18"/>
        <v>近江</v>
      </c>
    </row>
    <row r="329" spans="1:5">
      <c r="A329" s="367">
        <v>11003</v>
      </c>
      <c r="B329" s="367">
        <f t="shared" si="19"/>
        <v>11003</v>
      </c>
      <c r="C329" s="369">
        <v>3</v>
      </c>
      <c r="D329" s="367" t="s">
        <v>536</v>
      </c>
      <c r="E329" s="367" t="str">
        <f t="shared" si="18"/>
        <v>近江</v>
      </c>
    </row>
    <row r="330" spans="1:5">
      <c r="A330" s="367">
        <v>11004</v>
      </c>
      <c r="B330" s="367">
        <f t="shared" si="19"/>
        <v>11004</v>
      </c>
      <c r="C330" s="369">
        <v>4</v>
      </c>
      <c r="D330" s="367" t="s">
        <v>537</v>
      </c>
      <c r="E330" s="367" t="str">
        <f t="shared" si="18"/>
        <v>近江</v>
      </c>
    </row>
    <row r="331" spans="1:5">
      <c r="A331" s="367">
        <v>11005</v>
      </c>
      <c r="B331" s="367">
        <f t="shared" si="19"/>
        <v>11005</v>
      </c>
      <c r="C331" s="369">
        <v>5</v>
      </c>
      <c r="D331" s="367" t="s">
        <v>538</v>
      </c>
      <c r="E331" s="367" t="str">
        <f t="shared" si="18"/>
        <v>近江</v>
      </c>
    </row>
    <row r="332" spans="1:5">
      <c r="A332" s="367">
        <v>11006</v>
      </c>
      <c r="B332" s="367">
        <f t="shared" si="19"/>
        <v>11006</v>
      </c>
      <c r="C332" s="369">
        <v>6</v>
      </c>
      <c r="D332" s="367" t="s">
        <v>539</v>
      </c>
      <c r="E332" s="367" t="str">
        <f t="shared" si="18"/>
        <v>近江</v>
      </c>
    </row>
    <row r="333" spans="1:5">
      <c r="A333" s="367">
        <v>11007</v>
      </c>
      <c r="B333" s="367">
        <f t="shared" si="19"/>
        <v>11007</v>
      </c>
      <c r="C333" s="369">
        <v>7</v>
      </c>
      <c r="D333" s="367" t="s">
        <v>540</v>
      </c>
      <c r="E333" s="367" t="str">
        <f t="shared" si="18"/>
        <v>近江</v>
      </c>
    </row>
    <row r="334" spans="1:5">
      <c r="A334" s="367">
        <v>11008</v>
      </c>
      <c r="B334" s="367">
        <f t="shared" si="19"/>
        <v>11008</v>
      </c>
      <c r="C334" s="369">
        <v>8</v>
      </c>
      <c r="D334" s="367" t="s">
        <v>541</v>
      </c>
      <c r="E334" s="367" t="str">
        <f t="shared" si="18"/>
        <v>近江</v>
      </c>
    </row>
    <row r="335" spans="1:5">
      <c r="A335" s="367">
        <v>11009</v>
      </c>
      <c r="B335" s="367">
        <f t="shared" si="19"/>
        <v>11009</v>
      </c>
      <c r="C335" s="369">
        <v>9</v>
      </c>
      <c r="D335" s="367" t="s">
        <v>542</v>
      </c>
      <c r="E335" s="367" t="str">
        <f t="shared" si="18"/>
        <v>近江</v>
      </c>
    </row>
    <row r="336" spans="1:5">
      <c r="A336" s="367">
        <v>11010</v>
      </c>
      <c r="B336" s="367">
        <f t="shared" si="19"/>
        <v>11010</v>
      </c>
      <c r="C336" s="369">
        <v>10</v>
      </c>
      <c r="D336" s="367" t="s">
        <v>543</v>
      </c>
      <c r="E336" s="367" t="str">
        <f t="shared" si="18"/>
        <v>近江</v>
      </c>
    </row>
    <row r="337" spans="1:5">
      <c r="A337" s="367">
        <v>11011</v>
      </c>
      <c r="B337" s="367">
        <f t="shared" si="19"/>
        <v>11011</v>
      </c>
      <c r="C337" s="369">
        <v>11</v>
      </c>
      <c r="D337" s="367" t="s">
        <v>544</v>
      </c>
      <c r="E337" s="367" t="str">
        <f t="shared" si="18"/>
        <v>近江</v>
      </c>
    </row>
    <row r="338" spans="1:5">
      <c r="A338" s="367">
        <v>11012</v>
      </c>
      <c r="B338" s="367">
        <f t="shared" si="19"/>
        <v>11012</v>
      </c>
      <c r="C338" s="369">
        <v>12</v>
      </c>
      <c r="D338" s="367" t="s">
        <v>545</v>
      </c>
      <c r="E338" s="367" t="str">
        <f t="shared" si="18"/>
        <v>近江</v>
      </c>
    </row>
    <row r="339" spans="1:5">
      <c r="A339" s="367">
        <v>11013</v>
      </c>
      <c r="B339" s="367">
        <f t="shared" si="19"/>
        <v>11013</v>
      </c>
      <c r="C339" s="369">
        <v>13</v>
      </c>
      <c r="D339" s="367" t="s">
        <v>546</v>
      </c>
      <c r="E339" s="367" t="str">
        <f t="shared" si="18"/>
        <v>近江</v>
      </c>
    </row>
    <row r="340" spans="1:5">
      <c r="A340" s="367">
        <v>11014</v>
      </c>
      <c r="B340" s="367">
        <f t="shared" si="19"/>
        <v>11014</v>
      </c>
      <c r="C340" s="369">
        <v>14</v>
      </c>
      <c r="D340" s="367" t="s">
        <v>547</v>
      </c>
      <c r="E340" s="367" t="str">
        <f t="shared" si="18"/>
        <v>近江</v>
      </c>
    </row>
    <row r="341" spans="1:5">
      <c r="A341" s="367">
        <v>11015</v>
      </c>
      <c r="B341" s="367">
        <f t="shared" si="19"/>
        <v>11015</v>
      </c>
      <c r="C341" s="369">
        <v>15</v>
      </c>
      <c r="D341" s="367" t="s">
        <v>548</v>
      </c>
      <c r="E341" s="367" t="str">
        <f t="shared" si="18"/>
        <v>近江</v>
      </c>
    </row>
    <row r="342" spans="1:5">
      <c r="A342" s="367">
        <v>11016</v>
      </c>
      <c r="B342" s="367">
        <f>$B$325*100+C342</f>
        <v>11016</v>
      </c>
      <c r="C342" s="369">
        <v>16</v>
      </c>
      <c r="D342" s="367" t="s">
        <v>549</v>
      </c>
      <c r="E342" s="367" t="str">
        <f t="shared" si="18"/>
        <v>近江</v>
      </c>
    </row>
    <row r="343" spans="1:5">
      <c r="A343" s="367">
        <v>11017</v>
      </c>
      <c r="B343" s="367">
        <f t="shared" si="19"/>
        <v>11017</v>
      </c>
      <c r="C343" s="369">
        <v>17</v>
      </c>
      <c r="D343" s="367" t="s">
        <v>550</v>
      </c>
      <c r="E343" s="367" t="str">
        <f t="shared" si="18"/>
        <v>近江</v>
      </c>
    </row>
    <row r="344" spans="1:5">
      <c r="A344" s="367">
        <v>11018</v>
      </c>
      <c r="B344" s="367">
        <f t="shared" si="19"/>
        <v>11018</v>
      </c>
      <c r="C344" s="369">
        <v>18</v>
      </c>
      <c r="D344" s="367" t="s">
        <v>551</v>
      </c>
      <c r="E344" s="367" t="str">
        <f t="shared" si="18"/>
        <v>近江</v>
      </c>
    </row>
    <row r="345" spans="1:5">
      <c r="A345" s="367">
        <v>11019</v>
      </c>
      <c r="B345" s="367">
        <f t="shared" si="19"/>
        <v>11019</v>
      </c>
      <c r="C345" s="369">
        <v>19</v>
      </c>
      <c r="D345" s="367" t="s">
        <v>552</v>
      </c>
      <c r="E345" s="367" t="str">
        <f t="shared" si="18"/>
        <v>近江</v>
      </c>
    </row>
    <row r="346" spans="1:5">
      <c r="A346" s="367">
        <v>11020</v>
      </c>
      <c r="B346" s="367">
        <f t="shared" si="19"/>
        <v>11020</v>
      </c>
      <c r="C346" s="369">
        <v>20</v>
      </c>
      <c r="D346" s="367" t="s">
        <v>553</v>
      </c>
      <c r="E346" s="367" t="str">
        <f t="shared" si="18"/>
        <v>近江</v>
      </c>
    </row>
    <row r="347" spans="1:5">
      <c r="A347" s="367">
        <v>11021</v>
      </c>
      <c r="B347" s="367">
        <f t="shared" si="19"/>
        <v>11021</v>
      </c>
      <c r="C347" s="369">
        <v>21</v>
      </c>
      <c r="D347" s="367" t="s">
        <v>554</v>
      </c>
      <c r="E347" s="367" t="str">
        <f t="shared" si="18"/>
        <v>近江</v>
      </c>
    </row>
    <row r="348" spans="1:5">
      <c r="A348" s="367">
        <v>11022</v>
      </c>
      <c r="B348" s="367">
        <f t="shared" si="19"/>
        <v>11022</v>
      </c>
      <c r="C348" s="369">
        <v>22</v>
      </c>
      <c r="D348" s="367" t="s">
        <v>555</v>
      </c>
      <c r="E348" s="367" t="str">
        <f t="shared" si="18"/>
        <v>近江</v>
      </c>
    </row>
    <row r="349" spans="1:5">
      <c r="A349" s="367">
        <v>11023</v>
      </c>
      <c r="B349" s="367">
        <f t="shared" si="19"/>
        <v>11023</v>
      </c>
      <c r="C349" s="369">
        <v>23</v>
      </c>
      <c r="D349" s="367" t="s">
        <v>556</v>
      </c>
      <c r="E349" s="367" t="str">
        <f t="shared" si="18"/>
        <v>近江</v>
      </c>
    </row>
    <row r="350" spans="1:5">
      <c r="A350" s="367">
        <v>11024</v>
      </c>
      <c r="B350" s="367">
        <f t="shared" si="19"/>
        <v>11024</v>
      </c>
      <c r="C350" s="369">
        <v>24</v>
      </c>
      <c r="D350" s="367" t="s">
        <v>557</v>
      </c>
      <c r="E350" s="367" t="str">
        <f t="shared" si="18"/>
        <v>近江</v>
      </c>
    </row>
    <row r="351" spans="1:5">
      <c r="A351" s="367">
        <v>11025</v>
      </c>
      <c r="B351" s="367">
        <f t="shared" si="19"/>
        <v>11025</v>
      </c>
      <c r="C351" s="369">
        <v>25</v>
      </c>
      <c r="D351" s="367" t="s">
        <v>558</v>
      </c>
      <c r="E351" s="367" t="str">
        <f t="shared" si="18"/>
        <v>近江</v>
      </c>
    </row>
    <row r="352" spans="1:5">
      <c r="A352" s="367">
        <v>11026</v>
      </c>
      <c r="B352" s="367">
        <f t="shared" si="19"/>
        <v>11000</v>
      </c>
      <c r="C352" s="369"/>
      <c r="D352" s="367"/>
      <c r="E352" s="367" t="str">
        <f t="shared" si="18"/>
        <v>近江</v>
      </c>
    </row>
    <row r="353" spans="1:5">
      <c r="A353" s="367">
        <v>11027</v>
      </c>
      <c r="B353" s="367">
        <f t="shared" si="19"/>
        <v>11000</v>
      </c>
      <c r="C353" s="369"/>
      <c r="D353" s="367"/>
      <c r="E353" s="367" t="str">
        <f t="shared" si="18"/>
        <v>近江</v>
      </c>
    </row>
    <row r="354" spans="1:5">
      <c r="A354" s="367">
        <v>11028</v>
      </c>
      <c r="B354" s="367">
        <f t="shared" si="19"/>
        <v>11000</v>
      </c>
      <c r="C354" s="369"/>
      <c r="D354" s="367"/>
      <c r="E354" s="367" t="str">
        <f t="shared" si="18"/>
        <v>近江</v>
      </c>
    </row>
    <row r="355" spans="1:5">
      <c r="A355" s="367">
        <v>11029</v>
      </c>
      <c r="B355" s="367">
        <f t="shared" si="19"/>
        <v>11000</v>
      </c>
      <c r="C355" s="369"/>
      <c r="D355" s="367"/>
      <c r="E355" s="367" t="str">
        <f t="shared" si="18"/>
        <v>近江</v>
      </c>
    </row>
    <row r="356" spans="1:5">
      <c r="A356" s="367">
        <v>11030</v>
      </c>
      <c r="B356" s="367">
        <f t="shared" si="19"/>
        <v>11000</v>
      </c>
      <c r="C356" s="369"/>
      <c r="D356" s="367"/>
      <c r="E356" s="367" t="str">
        <f t="shared" si="18"/>
        <v>近江</v>
      </c>
    </row>
    <row r="358" spans="1:5">
      <c r="A358" s="366" t="s">
        <v>92</v>
      </c>
      <c r="B358" s="366">
        <f>B16</f>
        <v>0</v>
      </c>
      <c r="C358" s="855">
        <f>C16</f>
        <v>0</v>
      </c>
      <c r="D358" s="856"/>
      <c r="E358" s="857"/>
    </row>
    <row r="359" spans="1:5">
      <c r="A359" s="367" t="s">
        <v>114</v>
      </c>
      <c r="B359" s="367" t="s">
        <v>162</v>
      </c>
      <c r="C359" s="369" t="s">
        <v>115</v>
      </c>
      <c r="D359" s="369" t="s">
        <v>116</v>
      </c>
      <c r="E359" s="367" t="s">
        <v>48</v>
      </c>
    </row>
    <row r="360" spans="1:5">
      <c r="A360" s="367">
        <v>20101</v>
      </c>
      <c r="B360" s="367">
        <f>$B$358*100+C360</f>
        <v>0</v>
      </c>
      <c r="C360" s="369"/>
      <c r="D360" s="367"/>
      <c r="E360" s="367">
        <f t="shared" ref="E360:E389" si="20">$C$358</f>
        <v>0</v>
      </c>
    </row>
    <row r="361" spans="1:5">
      <c r="A361" s="367">
        <v>20102</v>
      </c>
      <c r="B361" s="367">
        <f t="shared" ref="B361:B384" si="21">$B$358*100+C361</f>
        <v>0</v>
      </c>
      <c r="C361" s="369"/>
      <c r="D361" s="367"/>
      <c r="E361" s="367">
        <f t="shared" si="20"/>
        <v>0</v>
      </c>
    </row>
    <row r="362" spans="1:5">
      <c r="A362" s="367">
        <v>20103</v>
      </c>
      <c r="B362" s="367">
        <f t="shared" si="21"/>
        <v>0</v>
      </c>
      <c r="C362" s="369"/>
      <c r="D362" s="367"/>
      <c r="E362" s="367">
        <f t="shared" si="20"/>
        <v>0</v>
      </c>
    </row>
    <row r="363" spans="1:5">
      <c r="A363" s="367">
        <v>20104</v>
      </c>
      <c r="B363" s="367">
        <f t="shared" si="21"/>
        <v>0</v>
      </c>
      <c r="C363" s="369"/>
      <c r="D363" s="367"/>
      <c r="E363" s="367">
        <f t="shared" si="20"/>
        <v>0</v>
      </c>
    </row>
    <row r="364" spans="1:5">
      <c r="A364" s="367">
        <v>20105</v>
      </c>
      <c r="B364" s="367">
        <f t="shared" si="21"/>
        <v>0</v>
      </c>
      <c r="C364" s="369"/>
      <c r="D364" s="367"/>
      <c r="E364" s="367">
        <f t="shared" si="20"/>
        <v>0</v>
      </c>
    </row>
    <row r="365" spans="1:5">
      <c r="A365" s="367">
        <v>20106</v>
      </c>
      <c r="B365" s="367">
        <f t="shared" si="21"/>
        <v>0</v>
      </c>
      <c r="C365" s="369"/>
      <c r="D365" s="367"/>
      <c r="E365" s="367">
        <f t="shared" si="20"/>
        <v>0</v>
      </c>
    </row>
    <row r="366" spans="1:5">
      <c r="A366" s="367">
        <v>20107</v>
      </c>
      <c r="B366" s="367">
        <f t="shared" si="21"/>
        <v>0</v>
      </c>
      <c r="C366" s="369"/>
      <c r="D366" s="367"/>
      <c r="E366" s="367">
        <f t="shared" si="20"/>
        <v>0</v>
      </c>
    </row>
    <row r="367" spans="1:5">
      <c r="A367" s="367">
        <v>20108</v>
      </c>
      <c r="B367" s="367">
        <f t="shared" si="21"/>
        <v>0</v>
      </c>
      <c r="C367" s="369"/>
      <c r="D367" s="367"/>
      <c r="E367" s="367">
        <f t="shared" si="20"/>
        <v>0</v>
      </c>
    </row>
    <row r="368" spans="1:5">
      <c r="A368" s="367">
        <v>20109</v>
      </c>
      <c r="B368" s="367">
        <f t="shared" si="21"/>
        <v>0</v>
      </c>
      <c r="C368" s="369"/>
      <c r="D368" s="367"/>
      <c r="E368" s="367">
        <f t="shared" si="20"/>
        <v>0</v>
      </c>
    </row>
    <row r="369" spans="1:5">
      <c r="A369" s="367">
        <v>20110</v>
      </c>
      <c r="B369" s="367">
        <f t="shared" si="21"/>
        <v>0</v>
      </c>
      <c r="C369" s="369"/>
      <c r="D369" s="367"/>
      <c r="E369" s="367">
        <f t="shared" si="20"/>
        <v>0</v>
      </c>
    </row>
    <row r="370" spans="1:5">
      <c r="A370" s="367">
        <v>20111</v>
      </c>
      <c r="B370" s="367">
        <f t="shared" si="21"/>
        <v>0</v>
      </c>
      <c r="C370" s="369"/>
      <c r="D370" s="367"/>
      <c r="E370" s="367">
        <f t="shared" si="20"/>
        <v>0</v>
      </c>
    </row>
    <row r="371" spans="1:5">
      <c r="A371" s="367">
        <v>20112</v>
      </c>
      <c r="B371" s="367">
        <f t="shared" si="21"/>
        <v>0</v>
      </c>
      <c r="C371" s="369"/>
      <c r="D371" s="367"/>
      <c r="E371" s="367">
        <f t="shared" si="20"/>
        <v>0</v>
      </c>
    </row>
    <row r="372" spans="1:5">
      <c r="A372" s="367">
        <v>20113</v>
      </c>
      <c r="B372" s="367">
        <f t="shared" si="21"/>
        <v>0</v>
      </c>
      <c r="C372" s="369"/>
      <c r="D372" s="367"/>
      <c r="E372" s="367">
        <f t="shared" si="20"/>
        <v>0</v>
      </c>
    </row>
    <row r="373" spans="1:5">
      <c r="A373" s="367">
        <v>20114</v>
      </c>
      <c r="B373" s="367">
        <f t="shared" si="21"/>
        <v>0</v>
      </c>
      <c r="C373" s="369"/>
      <c r="D373" s="367"/>
      <c r="E373" s="367">
        <f t="shared" si="20"/>
        <v>0</v>
      </c>
    </row>
    <row r="374" spans="1:5">
      <c r="A374" s="367">
        <v>20115</v>
      </c>
      <c r="B374" s="367">
        <f t="shared" si="21"/>
        <v>0</v>
      </c>
      <c r="C374" s="369"/>
      <c r="D374" s="367"/>
      <c r="E374" s="367">
        <f t="shared" si="20"/>
        <v>0</v>
      </c>
    </row>
    <row r="375" spans="1:5">
      <c r="A375" s="367">
        <v>20116</v>
      </c>
      <c r="B375" s="367">
        <f t="shared" si="21"/>
        <v>0</v>
      </c>
      <c r="C375" s="369"/>
      <c r="D375" s="367"/>
      <c r="E375" s="367">
        <f t="shared" si="20"/>
        <v>0</v>
      </c>
    </row>
    <row r="376" spans="1:5">
      <c r="A376" s="367">
        <v>20117</v>
      </c>
      <c r="B376" s="367">
        <f t="shared" si="21"/>
        <v>0</v>
      </c>
      <c r="C376" s="369"/>
      <c r="D376" s="367"/>
      <c r="E376" s="367">
        <f t="shared" si="20"/>
        <v>0</v>
      </c>
    </row>
    <row r="377" spans="1:5">
      <c r="A377" s="367">
        <v>20118</v>
      </c>
      <c r="B377" s="367">
        <f t="shared" si="21"/>
        <v>0</v>
      </c>
      <c r="C377" s="369"/>
      <c r="D377" s="367"/>
      <c r="E377" s="367">
        <f t="shared" si="20"/>
        <v>0</v>
      </c>
    </row>
    <row r="378" spans="1:5">
      <c r="A378" s="367">
        <v>20119</v>
      </c>
      <c r="B378" s="367">
        <f t="shared" si="21"/>
        <v>0</v>
      </c>
      <c r="C378" s="369"/>
      <c r="D378" s="367"/>
      <c r="E378" s="367">
        <f t="shared" si="20"/>
        <v>0</v>
      </c>
    </row>
    <row r="379" spans="1:5">
      <c r="A379" s="367">
        <v>20120</v>
      </c>
      <c r="B379" s="367">
        <f t="shared" si="21"/>
        <v>0</v>
      </c>
      <c r="C379" s="369"/>
      <c r="D379" s="367"/>
      <c r="E379" s="367">
        <f t="shared" si="20"/>
        <v>0</v>
      </c>
    </row>
    <row r="380" spans="1:5">
      <c r="A380" s="367">
        <v>20121</v>
      </c>
      <c r="B380" s="367">
        <f t="shared" si="21"/>
        <v>0</v>
      </c>
      <c r="C380" s="369"/>
      <c r="D380" s="367"/>
      <c r="E380" s="367">
        <f t="shared" si="20"/>
        <v>0</v>
      </c>
    </row>
    <row r="381" spans="1:5">
      <c r="A381" s="367">
        <v>20122</v>
      </c>
      <c r="B381" s="367">
        <f t="shared" si="21"/>
        <v>0</v>
      </c>
      <c r="C381" s="369"/>
      <c r="D381" s="367"/>
      <c r="E381" s="367">
        <f t="shared" si="20"/>
        <v>0</v>
      </c>
    </row>
    <row r="382" spans="1:5">
      <c r="A382" s="367">
        <v>20123</v>
      </c>
      <c r="B382" s="367">
        <f t="shared" si="21"/>
        <v>0</v>
      </c>
      <c r="C382" s="369"/>
      <c r="D382" s="367"/>
      <c r="E382" s="367">
        <f t="shared" si="20"/>
        <v>0</v>
      </c>
    </row>
    <row r="383" spans="1:5">
      <c r="A383" s="367">
        <v>20124</v>
      </c>
      <c r="B383" s="367">
        <f t="shared" si="21"/>
        <v>0</v>
      </c>
      <c r="C383" s="369"/>
      <c r="D383" s="367"/>
      <c r="E383" s="367">
        <f t="shared" si="20"/>
        <v>0</v>
      </c>
    </row>
    <row r="384" spans="1:5">
      <c r="A384" s="367">
        <v>20125</v>
      </c>
      <c r="B384" s="367">
        <f t="shared" si="21"/>
        <v>0</v>
      </c>
      <c r="C384" s="369"/>
      <c r="D384" s="367"/>
      <c r="E384" s="367">
        <f t="shared" si="20"/>
        <v>0</v>
      </c>
    </row>
    <row r="385" spans="1:5">
      <c r="A385" s="367">
        <v>20126</v>
      </c>
      <c r="B385" s="367"/>
      <c r="C385" s="369"/>
      <c r="D385" s="367"/>
      <c r="E385" s="367">
        <f t="shared" si="20"/>
        <v>0</v>
      </c>
    </row>
    <row r="386" spans="1:5">
      <c r="A386" s="367">
        <v>20127</v>
      </c>
      <c r="B386" s="367"/>
      <c r="C386" s="369"/>
      <c r="D386" s="367"/>
      <c r="E386" s="367">
        <f t="shared" si="20"/>
        <v>0</v>
      </c>
    </row>
    <row r="387" spans="1:5">
      <c r="A387" s="367">
        <v>20128</v>
      </c>
      <c r="B387" s="367"/>
      <c r="C387" s="369"/>
      <c r="D387" s="367"/>
      <c r="E387" s="367">
        <f t="shared" si="20"/>
        <v>0</v>
      </c>
    </row>
    <row r="388" spans="1:5">
      <c r="A388" s="367">
        <v>20129</v>
      </c>
      <c r="B388" s="367"/>
      <c r="C388" s="369"/>
      <c r="D388" s="367"/>
      <c r="E388" s="367">
        <f t="shared" si="20"/>
        <v>0</v>
      </c>
    </row>
    <row r="389" spans="1:5">
      <c r="A389" s="367">
        <v>20130</v>
      </c>
      <c r="B389" s="367"/>
      <c r="C389" s="369"/>
      <c r="D389" s="367"/>
      <c r="E389" s="367">
        <f t="shared" si="20"/>
        <v>0</v>
      </c>
    </row>
    <row r="391" spans="1:5">
      <c r="A391" s="366" t="s">
        <v>92</v>
      </c>
      <c r="B391" s="366">
        <f>B17</f>
        <v>0</v>
      </c>
      <c r="C391" s="855">
        <f>C17</f>
        <v>0</v>
      </c>
      <c r="D391" s="856"/>
      <c r="E391" s="857"/>
    </row>
    <row r="392" spans="1:5">
      <c r="A392" s="367" t="s">
        <v>114</v>
      </c>
      <c r="B392" s="367" t="s">
        <v>162</v>
      </c>
      <c r="C392" s="369" t="s">
        <v>115</v>
      </c>
      <c r="D392" s="369" t="s">
        <v>116</v>
      </c>
      <c r="E392" s="367" t="s">
        <v>48</v>
      </c>
    </row>
    <row r="393" spans="1:5">
      <c r="A393" s="367">
        <v>20201</v>
      </c>
      <c r="B393" s="367">
        <f>$B$391*100+C393</f>
        <v>0</v>
      </c>
      <c r="C393" s="369"/>
      <c r="D393" s="367"/>
      <c r="E393" s="367">
        <f t="shared" ref="E393:E422" si="22">$C$391</f>
        <v>0</v>
      </c>
    </row>
    <row r="394" spans="1:5">
      <c r="A394" s="367">
        <v>20202</v>
      </c>
      <c r="B394" s="367">
        <f t="shared" ref="B394:B417" si="23">$B$391*100+C394</f>
        <v>0</v>
      </c>
      <c r="C394" s="369"/>
      <c r="D394" s="367"/>
      <c r="E394" s="367">
        <f t="shared" si="22"/>
        <v>0</v>
      </c>
    </row>
    <row r="395" spans="1:5">
      <c r="A395" s="367">
        <v>20203</v>
      </c>
      <c r="B395" s="367">
        <f t="shared" si="23"/>
        <v>0</v>
      </c>
      <c r="C395" s="369"/>
      <c r="D395" s="367"/>
      <c r="E395" s="367">
        <f t="shared" si="22"/>
        <v>0</v>
      </c>
    </row>
    <row r="396" spans="1:5">
      <c r="A396" s="367">
        <v>20204</v>
      </c>
      <c r="B396" s="367">
        <f t="shared" si="23"/>
        <v>0</v>
      </c>
      <c r="C396" s="369"/>
      <c r="D396" s="367"/>
      <c r="E396" s="367">
        <f t="shared" si="22"/>
        <v>0</v>
      </c>
    </row>
    <row r="397" spans="1:5">
      <c r="A397" s="367">
        <v>20205</v>
      </c>
      <c r="B397" s="367">
        <f t="shared" si="23"/>
        <v>0</v>
      </c>
      <c r="C397" s="369"/>
      <c r="D397" s="367"/>
      <c r="E397" s="367">
        <f t="shared" si="22"/>
        <v>0</v>
      </c>
    </row>
    <row r="398" spans="1:5">
      <c r="A398" s="367">
        <v>20206</v>
      </c>
      <c r="B398" s="367">
        <f t="shared" si="23"/>
        <v>0</v>
      </c>
      <c r="C398" s="369"/>
      <c r="D398" s="367"/>
      <c r="E398" s="367">
        <f t="shared" si="22"/>
        <v>0</v>
      </c>
    </row>
    <row r="399" spans="1:5">
      <c r="A399" s="367">
        <v>20207</v>
      </c>
      <c r="B399" s="367">
        <f t="shared" si="23"/>
        <v>0</v>
      </c>
      <c r="C399" s="369"/>
      <c r="D399" s="367"/>
      <c r="E399" s="367">
        <f t="shared" si="22"/>
        <v>0</v>
      </c>
    </row>
    <row r="400" spans="1:5">
      <c r="A400" s="367">
        <v>20208</v>
      </c>
      <c r="B400" s="367">
        <f t="shared" si="23"/>
        <v>0</v>
      </c>
      <c r="C400" s="369"/>
      <c r="D400" s="367"/>
      <c r="E400" s="367">
        <f t="shared" si="22"/>
        <v>0</v>
      </c>
    </row>
    <row r="401" spans="1:5">
      <c r="A401" s="367">
        <v>20209</v>
      </c>
      <c r="B401" s="367">
        <f t="shared" si="23"/>
        <v>0</v>
      </c>
      <c r="C401" s="369"/>
      <c r="D401" s="367"/>
      <c r="E401" s="367">
        <f t="shared" si="22"/>
        <v>0</v>
      </c>
    </row>
    <row r="402" spans="1:5">
      <c r="A402" s="367">
        <v>20210</v>
      </c>
      <c r="B402" s="367">
        <f t="shared" si="23"/>
        <v>0</v>
      </c>
      <c r="C402" s="369"/>
      <c r="D402" s="367"/>
      <c r="E402" s="367">
        <f t="shared" si="22"/>
        <v>0</v>
      </c>
    </row>
    <row r="403" spans="1:5">
      <c r="A403" s="367">
        <v>20211</v>
      </c>
      <c r="B403" s="367">
        <f t="shared" si="23"/>
        <v>0</v>
      </c>
      <c r="C403" s="369"/>
      <c r="D403" s="367"/>
      <c r="E403" s="367">
        <f t="shared" si="22"/>
        <v>0</v>
      </c>
    </row>
    <row r="404" spans="1:5">
      <c r="A404" s="367">
        <v>20212</v>
      </c>
      <c r="B404" s="367">
        <f t="shared" si="23"/>
        <v>0</v>
      </c>
      <c r="C404" s="369"/>
      <c r="D404" s="367"/>
      <c r="E404" s="367">
        <f t="shared" si="22"/>
        <v>0</v>
      </c>
    </row>
    <row r="405" spans="1:5">
      <c r="A405" s="367">
        <v>20213</v>
      </c>
      <c r="B405" s="367">
        <f t="shared" si="23"/>
        <v>0</v>
      </c>
      <c r="C405" s="369"/>
      <c r="D405" s="367"/>
      <c r="E405" s="367">
        <f t="shared" si="22"/>
        <v>0</v>
      </c>
    </row>
    <row r="406" spans="1:5">
      <c r="A406" s="367">
        <v>20214</v>
      </c>
      <c r="B406" s="367">
        <f t="shared" si="23"/>
        <v>0</v>
      </c>
      <c r="C406" s="369"/>
      <c r="D406" s="367"/>
      <c r="E406" s="367">
        <f t="shared" si="22"/>
        <v>0</v>
      </c>
    </row>
    <row r="407" spans="1:5">
      <c r="A407" s="367">
        <v>20215</v>
      </c>
      <c r="B407" s="367">
        <f t="shared" si="23"/>
        <v>0</v>
      </c>
      <c r="C407" s="369"/>
      <c r="D407" s="367"/>
      <c r="E407" s="367">
        <f t="shared" si="22"/>
        <v>0</v>
      </c>
    </row>
    <row r="408" spans="1:5">
      <c r="A408" s="367">
        <v>20216</v>
      </c>
      <c r="B408" s="367">
        <f t="shared" si="23"/>
        <v>0</v>
      </c>
      <c r="C408" s="369"/>
      <c r="D408" s="367"/>
      <c r="E408" s="367">
        <f t="shared" si="22"/>
        <v>0</v>
      </c>
    </row>
    <row r="409" spans="1:5">
      <c r="A409" s="367">
        <v>20217</v>
      </c>
      <c r="B409" s="367">
        <f t="shared" si="23"/>
        <v>0</v>
      </c>
      <c r="C409" s="369"/>
      <c r="D409" s="367"/>
      <c r="E409" s="367">
        <f t="shared" si="22"/>
        <v>0</v>
      </c>
    </row>
    <row r="410" spans="1:5">
      <c r="A410" s="367">
        <v>20218</v>
      </c>
      <c r="B410" s="367">
        <f t="shared" si="23"/>
        <v>0</v>
      </c>
      <c r="C410" s="369"/>
      <c r="D410" s="367"/>
      <c r="E410" s="367">
        <f t="shared" si="22"/>
        <v>0</v>
      </c>
    </row>
    <row r="411" spans="1:5">
      <c r="A411" s="367">
        <v>20219</v>
      </c>
      <c r="B411" s="367">
        <f t="shared" si="23"/>
        <v>0</v>
      </c>
      <c r="C411" s="369"/>
      <c r="D411" s="367"/>
      <c r="E411" s="367">
        <f t="shared" si="22"/>
        <v>0</v>
      </c>
    </row>
    <row r="412" spans="1:5">
      <c r="A412" s="367">
        <v>20220</v>
      </c>
      <c r="B412" s="367">
        <f t="shared" si="23"/>
        <v>0</v>
      </c>
      <c r="C412" s="369"/>
      <c r="D412" s="367"/>
      <c r="E412" s="367">
        <f t="shared" si="22"/>
        <v>0</v>
      </c>
    </row>
    <row r="413" spans="1:5">
      <c r="A413" s="367">
        <v>20221</v>
      </c>
      <c r="B413" s="367">
        <f t="shared" si="23"/>
        <v>0</v>
      </c>
      <c r="C413" s="369"/>
      <c r="D413" s="367"/>
      <c r="E413" s="367">
        <f t="shared" si="22"/>
        <v>0</v>
      </c>
    </row>
    <row r="414" spans="1:5">
      <c r="A414" s="367">
        <v>20222</v>
      </c>
      <c r="B414" s="367">
        <f t="shared" si="23"/>
        <v>0</v>
      </c>
      <c r="C414" s="369"/>
      <c r="D414" s="367"/>
      <c r="E414" s="367">
        <f t="shared" si="22"/>
        <v>0</v>
      </c>
    </row>
    <row r="415" spans="1:5">
      <c r="A415" s="367">
        <v>20223</v>
      </c>
      <c r="B415" s="367">
        <f t="shared" si="23"/>
        <v>0</v>
      </c>
      <c r="C415" s="369"/>
      <c r="D415" s="367"/>
      <c r="E415" s="367">
        <f t="shared" si="22"/>
        <v>0</v>
      </c>
    </row>
    <row r="416" spans="1:5">
      <c r="A416" s="367">
        <v>20224</v>
      </c>
      <c r="B416" s="367">
        <f t="shared" si="23"/>
        <v>0</v>
      </c>
      <c r="C416" s="369"/>
      <c r="D416" s="367"/>
      <c r="E416" s="367">
        <f t="shared" si="22"/>
        <v>0</v>
      </c>
    </row>
    <row r="417" spans="1:5">
      <c r="A417" s="367">
        <v>20225</v>
      </c>
      <c r="B417" s="367">
        <f t="shared" si="23"/>
        <v>0</v>
      </c>
      <c r="C417" s="369"/>
      <c r="D417" s="367"/>
      <c r="E417" s="367">
        <f t="shared" si="22"/>
        <v>0</v>
      </c>
    </row>
    <row r="418" spans="1:5">
      <c r="A418" s="367">
        <v>20226</v>
      </c>
      <c r="B418" s="367"/>
      <c r="C418" s="369"/>
      <c r="D418" s="367"/>
      <c r="E418" s="367">
        <f t="shared" si="22"/>
        <v>0</v>
      </c>
    </row>
    <row r="419" spans="1:5">
      <c r="A419" s="367">
        <v>20227</v>
      </c>
      <c r="B419" s="367"/>
      <c r="C419" s="369"/>
      <c r="D419" s="367"/>
      <c r="E419" s="367">
        <f t="shared" si="22"/>
        <v>0</v>
      </c>
    </row>
    <row r="420" spans="1:5">
      <c r="A420" s="367">
        <v>20228</v>
      </c>
      <c r="B420" s="367"/>
      <c r="C420" s="369"/>
      <c r="D420" s="367"/>
      <c r="E420" s="367">
        <f t="shared" si="22"/>
        <v>0</v>
      </c>
    </row>
    <row r="421" spans="1:5">
      <c r="A421" s="367">
        <v>20229</v>
      </c>
      <c r="B421" s="367"/>
      <c r="C421" s="369"/>
      <c r="D421" s="367"/>
      <c r="E421" s="367">
        <f t="shared" si="22"/>
        <v>0</v>
      </c>
    </row>
    <row r="422" spans="1:5">
      <c r="A422" s="367">
        <v>20230</v>
      </c>
      <c r="B422" s="367"/>
      <c r="C422" s="369"/>
      <c r="D422" s="367"/>
      <c r="E422" s="367">
        <f t="shared" si="22"/>
        <v>0</v>
      </c>
    </row>
    <row r="424" spans="1:5">
      <c r="A424" s="366" t="s">
        <v>92</v>
      </c>
      <c r="B424" s="366">
        <f>B18</f>
        <v>0</v>
      </c>
      <c r="C424" s="855">
        <f>C18</f>
        <v>0</v>
      </c>
      <c r="D424" s="856"/>
      <c r="E424" s="857"/>
    </row>
    <row r="425" spans="1:5">
      <c r="A425" s="367" t="s">
        <v>114</v>
      </c>
      <c r="B425" s="367" t="s">
        <v>162</v>
      </c>
      <c r="C425" s="369" t="s">
        <v>115</v>
      </c>
      <c r="D425" s="369" t="s">
        <v>116</v>
      </c>
      <c r="E425" s="367" t="s">
        <v>48</v>
      </c>
    </row>
    <row r="426" spans="1:5">
      <c r="A426" s="367">
        <v>20301</v>
      </c>
      <c r="B426" s="367">
        <f>$B$424*100+C426</f>
        <v>0</v>
      </c>
      <c r="C426" s="369"/>
      <c r="D426" s="367"/>
      <c r="E426" s="367">
        <f t="shared" ref="E426:E455" si="24">$C$424</f>
        <v>0</v>
      </c>
    </row>
    <row r="427" spans="1:5">
      <c r="A427" s="367">
        <v>20302</v>
      </c>
      <c r="B427" s="367">
        <f t="shared" ref="B427:B450" si="25">$B$424*100+C427</f>
        <v>0</v>
      </c>
      <c r="C427" s="369"/>
      <c r="D427" s="367"/>
      <c r="E427" s="367">
        <f t="shared" si="24"/>
        <v>0</v>
      </c>
    </row>
    <row r="428" spans="1:5">
      <c r="A428" s="367">
        <v>20303</v>
      </c>
      <c r="B428" s="367">
        <f t="shared" si="25"/>
        <v>0</v>
      </c>
      <c r="C428" s="369"/>
      <c r="D428" s="367"/>
      <c r="E428" s="367">
        <f t="shared" si="24"/>
        <v>0</v>
      </c>
    </row>
    <row r="429" spans="1:5">
      <c r="A429" s="367">
        <v>20304</v>
      </c>
      <c r="B429" s="367">
        <f t="shared" si="25"/>
        <v>0</v>
      </c>
      <c r="C429" s="369"/>
      <c r="D429" s="367"/>
      <c r="E429" s="367">
        <f t="shared" si="24"/>
        <v>0</v>
      </c>
    </row>
    <row r="430" spans="1:5">
      <c r="A430" s="367">
        <v>20305</v>
      </c>
      <c r="B430" s="367">
        <f t="shared" si="25"/>
        <v>0</v>
      </c>
      <c r="C430" s="369"/>
      <c r="D430" s="367"/>
      <c r="E430" s="367">
        <f t="shared" si="24"/>
        <v>0</v>
      </c>
    </row>
    <row r="431" spans="1:5">
      <c r="A431" s="367">
        <v>20306</v>
      </c>
      <c r="B431" s="367">
        <f t="shared" si="25"/>
        <v>0</v>
      </c>
      <c r="C431" s="369"/>
      <c r="D431" s="367"/>
      <c r="E431" s="367">
        <f t="shared" si="24"/>
        <v>0</v>
      </c>
    </row>
    <row r="432" spans="1:5">
      <c r="A432" s="367">
        <v>20307</v>
      </c>
      <c r="B432" s="367">
        <f t="shared" si="25"/>
        <v>0</v>
      </c>
      <c r="C432" s="369"/>
      <c r="D432" s="367"/>
      <c r="E432" s="367">
        <f t="shared" si="24"/>
        <v>0</v>
      </c>
    </row>
    <row r="433" spans="1:5">
      <c r="A433" s="367">
        <v>20308</v>
      </c>
      <c r="B433" s="367">
        <f t="shared" si="25"/>
        <v>0</v>
      </c>
      <c r="C433" s="369"/>
      <c r="D433" s="367"/>
      <c r="E433" s="367">
        <f t="shared" si="24"/>
        <v>0</v>
      </c>
    </row>
    <row r="434" spans="1:5">
      <c r="A434" s="367">
        <v>20309</v>
      </c>
      <c r="B434" s="367">
        <f t="shared" si="25"/>
        <v>0</v>
      </c>
      <c r="C434" s="369"/>
      <c r="D434" s="367"/>
      <c r="E434" s="367">
        <f t="shared" si="24"/>
        <v>0</v>
      </c>
    </row>
    <row r="435" spans="1:5">
      <c r="A435" s="367">
        <v>20310</v>
      </c>
      <c r="B435" s="367">
        <f t="shared" si="25"/>
        <v>0</v>
      </c>
      <c r="C435" s="369"/>
      <c r="D435" s="367"/>
      <c r="E435" s="367">
        <f t="shared" si="24"/>
        <v>0</v>
      </c>
    </row>
    <row r="436" spans="1:5">
      <c r="A436" s="367">
        <v>20311</v>
      </c>
      <c r="B436" s="367">
        <f t="shared" si="25"/>
        <v>0</v>
      </c>
      <c r="C436" s="369"/>
      <c r="D436" s="367"/>
      <c r="E436" s="367">
        <f t="shared" si="24"/>
        <v>0</v>
      </c>
    </row>
    <row r="437" spans="1:5">
      <c r="A437" s="367">
        <v>20312</v>
      </c>
      <c r="B437" s="367">
        <f t="shared" si="25"/>
        <v>0</v>
      </c>
      <c r="C437" s="369"/>
      <c r="D437" s="367"/>
      <c r="E437" s="367">
        <f t="shared" si="24"/>
        <v>0</v>
      </c>
    </row>
    <row r="438" spans="1:5">
      <c r="A438" s="367">
        <v>20313</v>
      </c>
      <c r="B438" s="367">
        <f t="shared" si="25"/>
        <v>0</v>
      </c>
      <c r="C438" s="369"/>
      <c r="D438" s="367"/>
      <c r="E438" s="367">
        <f t="shared" si="24"/>
        <v>0</v>
      </c>
    </row>
    <row r="439" spans="1:5">
      <c r="A439" s="367">
        <v>20314</v>
      </c>
      <c r="B439" s="367">
        <f t="shared" si="25"/>
        <v>0</v>
      </c>
      <c r="C439" s="369"/>
      <c r="D439" s="367"/>
      <c r="E439" s="367">
        <f t="shared" si="24"/>
        <v>0</v>
      </c>
    </row>
    <row r="440" spans="1:5">
      <c r="A440" s="367">
        <v>20315</v>
      </c>
      <c r="B440" s="367">
        <f t="shared" si="25"/>
        <v>0</v>
      </c>
      <c r="C440" s="369"/>
      <c r="D440" s="367"/>
      <c r="E440" s="367">
        <f t="shared" si="24"/>
        <v>0</v>
      </c>
    </row>
    <row r="441" spans="1:5">
      <c r="A441" s="367">
        <v>20316</v>
      </c>
      <c r="B441" s="367">
        <f t="shared" si="25"/>
        <v>0</v>
      </c>
      <c r="C441" s="369"/>
      <c r="D441" s="367"/>
      <c r="E441" s="367">
        <f t="shared" si="24"/>
        <v>0</v>
      </c>
    </row>
    <row r="442" spans="1:5">
      <c r="A442" s="367">
        <v>20317</v>
      </c>
      <c r="B442" s="367">
        <f t="shared" si="25"/>
        <v>0</v>
      </c>
      <c r="C442" s="369"/>
      <c r="D442" s="367"/>
      <c r="E442" s="367">
        <f t="shared" si="24"/>
        <v>0</v>
      </c>
    </row>
    <row r="443" spans="1:5">
      <c r="A443" s="367">
        <v>20318</v>
      </c>
      <c r="B443" s="367">
        <f t="shared" si="25"/>
        <v>0</v>
      </c>
      <c r="C443" s="369"/>
      <c r="D443" s="367"/>
      <c r="E443" s="367">
        <f t="shared" si="24"/>
        <v>0</v>
      </c>
    </row>
    <row r="444" spans="1:5">
      <c r="A444" s="367">
        <v>20319</v>
      </c>
      <c r="B444" s="367">
        <f t="shared" si="25"/>
        <v>0</v>
      </c>
      <c r="C444" s="369"/>
      <c r="D444" s="367"/>
      <c r="E444" s="367">
        <f t="shared" si="24"/>
        <v>0</v>
      </c>
    </row>
    <row r="445" spans="1:5">
      <c r="A445" s="367">
        <v>20320</v>
      </c>
      <c r="B445" s="367">
        <f t="shared" si="25"/>
        <v>0</v>
      </c>
      <c r="C445" s="369"/>
      <c r="D445" s="367"/>
      <c r="E445" s="367">
        <f t="shared" si="24"/>
        <v>0</v>
      </c>
    </row>
    <row r="446" spans="1:5">
      <c r="A446" s="367">
        <v>20321</v>
      </c>
      <c r="B446" s="367">
        <f t="shared" si="25"/>
        <v>0</v>
      </c>
      <c r="C446" s="369"/>
      <c r="D446" s="367"/>
      <c r="E446" s="367">
        <f t="shared" si="24"/>
        <v>0</v>
      </c>
    </row>
    <row r="447" spans="1:5">
      <c r="A447" s="367">
        <v>20322</v>
      </c>
      <c r="B447" s="367">
        <f t="shared" si="25"/>
        <v>0</v>
      </c>
      <c r="C447" s="369"/>
      <c r="D447" s="367"/>
      <c r="E447" s="367">
        <f t="shared" si="24"/>
        <v>0</v>
      </c>
    </row>
    <row r="448" spans="1:5">
      <c r="A448" s="367">
        <v>20323</v>
      </c>
      <c r="B448" s="367">
        <f t="shared" si="25"/>
        <v>0</v>
      </c>
      <c r="C448" s="369"/>
      <c r="D448" s="367"/>
      <c r="E448" s="367">
        <f t="shared" si="24"/>
        <v>0</v>
      </c>
    </row>
    <row r="449" spans="1:5">
      <c r="A449" s="367">
        <v>20324</v>
      </c>
      <c r="B449" s="367">
        <f t="shared" si="25"/>
        <v>0</v>
      </c>
      <c r="C449" s="369"/>
      <c r="D449" s="367"/>
      <c r="E449" s="367">
        <f t="shared" si="24"/>
        <v>0</v>
      </c>
    </row>
    <row r="450" spans="1:5">
      <c r="A450" s="367">
        <v>20325</v>
      </c>
      <c r="B450" s="367">
        <f t="shared" si="25"/>
        <v>0</v>
      </c>
      <c r="C450" s="369"/>
      <c r="D450" s="367"/>
      <c r="E450" s="367">
        <f t="shared" si="24"/>
        <v>0</v>
      </c>
    </row>
    <row r="451" spans="1:5">
      <c r="A451" s="367">
        <v>20326</v>
      </c>
      <c r="B451" s="367"/>
      <c r="C451" s="369"/>
      <c r="D451" s="367"/>
      <c r="E451" s="367">
        <f t="shared" si="24"/>
        <v>0</v>
      </c>
    </row>
    <row r="452" spans="1:5">
      <c r="A452" s="367">
        <v>20327</v>
      </c>
      <c r="B452" s="367"/>
      <c r="C452" s="369"/>
      <c r="D452" s="367"/>
      <c r="E452" s="367">
        <f t="shared" si="24"/>
        <v>0</v>
      </c>
    </row>
    <row r="453" spans="1:5">
      <c r="A453" s="367">
        <v>20328</v>
      </c>
      <c r="B453" s="367"/>
      <c r="C453" s="369"/>
      <c r="D453" s="367"/>
      <c r="E453" s="367">
        <f t="shared" si="24"/>
        <v>0</v>
      </c>
    </row>
    <row r="454" spans="1:5">
      <c r="A454" s="367">
        <v>20329</v>
      </c>
      <c r="B454" s="367"/>
      <c r="C454" s="369"/>
      <c r="D454" s="367"/>
      <c r="E454" s="367">
        <f t="shared" si="24"/>
        <v>0</v>
      </c>
    </row>
    <row r="455" spans="1:5">
      <c r="A455" s="367">
        <v>20330</v>
      </c>
      <c r="B455" s="367"/>
      <c r="C455" s="369"/>
      <c r="D455" s="367"/>
      <c r="E455" s="367">
        <f t="shared" si="24"/>
        <v>0</v>
      </c>
    </row>
    <row r="457" spans="1:5">
      <c r="A457" s="366" t="s">
        <v>92</v>
      </c>
      <c r="B457" s="366">
        <f>B19</f>
        <v>0</v>
      </c>
      <c r="C457" s="855">
        <f>C19</f>
        <v>0</v>
      </c>
      <c r="D457" s="856"/>
      <c r="E457" s="857"/>
    </row>
    <row r="458" spans="1:5">
      <c r="A458" s="367" t="s">
        <v>114</v>
      </c>
      <c r="B458" s="367" t="s">
        <v>162</v>
      </c>
      <c r="C458" s="369" t="s">
        <v>115</v>
      </c>
      <c r="D458" s="369" t="s">
        <v>116</v>
      </c>
      <c r="E458" s="367" t="s">
        <v>48</v>
      </c>
    </row>
    <row r="459" spans="1:5">
      <c r="A459" s="367">
        <v>20401</v>
      </c>
      <c r="B459" s="367">
        <f>$B$457*100+C459</f>
        <v>0</v>
      </c>
      <c r="C459" s="369"/>
      <c r="D459" s="367"/>
      <c r="E459" s="367">
        <f t="shared" ref="E459:E488" si="26">$C$457</f>
        <v>0</v>
      </c>
    </row>
    <row r="460" spans="1:5">
      <c r="A460" s="367">
        <v>20402</v>
      </c>
      <c r="B460" s="367">
        <f t="shared" ref="B460:B483" si="27">$B$457*100+C460</f>
        <v>0</v>
      </c>
      <c r="C460" s="369"/>
      <c r="D460" s="367"/>
      <c r="E460" s="367">
        <f t="shared" si="26"/>
        <v>0</v>
      </c>
    </row>
    <row r="461" spans="1:5">
      <c r="A461" s="367">
        <v>20403</v>
      </c>
      <c r="B461" s="367">
        <f t="shared" si="27"/>
        <v>0</v>
      </c>
      <c r="C461" s="369"/>
      <c r="D461" s="367"/>
      <c r="E461" s="367">
        <f t="shared" si="26"/>
        <v>0</v>
      </c>
    </row>
    <row r="462" spans="1:5">
      <c r="A462" s="367">
        <v>20404</v>
      </c>
      <c r="B462" s="367">
        <f t="shared" si="27"/>
        <v>0</v>
      </c>
      <c r="C462" s="369"/>
      <c r="D462" s="367"/>
      <c r="E462" s="367">
        <f t="shared" si="26"/>
        <v>0</v>
      </c>
    </row>
    <row r="463" spans="1:5">
      <c r="A463" s="367">
        <v>20405</v>
      </c>
      <c r="B463" s="367">
        <f t="shared" si="27"/>
        <v>0</v>
      </c>
      <c r="C463" s="369"/>
      <c r="D463" s="367"/>
      <c r="E463" s="367">
        <f t="shared" si="26"/>
        <v>0</v>
      </c>
    </row>
    <row r="464" spans="1:5">
      <c r="A464" s="367">
        <v>20406</v>
      </c>
      <c r="B464" s="367">
        <f t="shared" si="27"/>
        <v>0</v>
      </c>
      <c r="C464" s="369"/>
      <c r="D464" s="367"/>
      <c r="E464" s="367">
        <f t="shared" si="26"/>
        <v>0</v>
      </c>
    </row>
    <row r="465" spans="1:5">
      <c r="A465" s="367">
        <v>20407</v>
      </c>
      <c r="B465" s="367">
        <f t="shared" si="27"/>
        <v>0</v>
      </c>
      <c r="C465" s="369"/>
      <c r="D465" s="367"/>
      <c r="E465" s="367">
        <f t="shared" si="26"/>
        <v>0</v>
      </c>
    </row>
    <row r="466" spans="1:5">
      <c r="A466" s="367">
        <v>20408</v>
      </c>
      <c r="B466" s="367">
        <f t="shared" si="27"/>
        <v>0</v>
      </c>
      <c r="C466" s="369"/>
      <c r="D466" s="367"/>
      <c r="E466" s="367">
        <f t="shared" si="26"/>
        <v>0</v>
      </c>
    </row>
    <row r="467" spans="1:5">
      <c r="A467" s="367">
        <v>20409</v>
      </c>
      <c r="B467" s="367">
        <f t="shared" si="27"/>
        <v>0</v>
      </c>
      <c r="C467" s="369"/>
      <c r="D467" s="367"/>
      <c r="E467" s="367">
        <f t="shared" si="26"/>
        <v>0</v>
      </c>
    </row>
    <row r="468" spans="1:5">
      <c r="A468" s="367">
        <v>20410</v>
      </c>
      <c r="B468" s="367">
        <f t="shared" si="27"/>
        <v>0</v>
      </c>
      <c r="C468" s="369"/>
      <c r="D468" s="367"/>
      <c r="E468" s="367">
        <f t="shared" si="26"/>
        <v>0</v>
      </c>
    </row>
    <row r="469" spans="1:5">
      <c r="A469" s="367">
        <v>20411</v>
      </c>
      <c r="B469" s="367">
        <f t="shared" si="27"/>
        <v>0</v>
      </c>
      <c r="C469" s="369"/>
      <c r="D469" s="367"/>
      <c r="E469" s="367">
        <f t="shared" si="26"/>
        <v>0</v>
      </c>
    </row>
    <row r="470" spans="1:5">
      <c r="A470" s="367">
        <v>20412</v>
      </c>
      <c r="B470" s="367">
        <f t="shared" si="27"/>
        <v>0</v>
      </c>
      <c r="C470" s="369"/>
      <c r="D470" s="367"/>
      <c r="E470" s="367">
        <f t="shared" si="26"/>
        <v>0</v>
      </c>
    </row>
    <row r="471" spans="1:5">
      <c r="A471" s="367">
        <v>20413</v>
      </c>
      <c r="B471" s="367">
        <f t="shared" si="27"/>
        <v>0</v>
      </c>
      <c r="C471" s="369"/>
      <c r="D471" s="367"/>
      <c r="E471" s="367">
        <f t="shared" si="26"/>
        <v>0</v>
      </c>
    </row>
    <row r="472" spans="1:5">
      <c r="A472" s="367">
        <v>20414</v>
      </c>
      <c r="B472" s="367">
        <f t="shared" si="27"/>
        <v>0</v>
      </c>
      <c r="C472" s="369"/>
      <c r="D472" s="367"/>
      <c r="E472" s="367">
        <f t="shared" si="26"/>
        <v>0</v>
      </c>
    </row>
    <row r="473" spans="1:5">
      <c r="A473" s="367">
        <v>20415</v>
      </c>
      <c r="B473" s="367">
        <f t="shared" si="27"/>
        <v>0</v>
      </c>
      <c r="C473" s="369"/>
      <c r="D473" s="367"/>
      <c r="E473" s="367">
        <f t="shared" si="26"/>
        <v>0</v>
      </c>
    </row>
    <row r="474" spans="1:5">
      <c r="A474" s="367">
        <v>20416</v>
      </c>
      <c r="B474" s="367">
        <f t="shared" si="27"/>
        <v>0</v>
      </c>
      <c r="C474" s="369"/>
      <c r="D474" s="367"/>
      <c r="E474" s="367">
        <f t="shared" si="26"/>
        <v>0</v>
      </c>
    </row>
    <row r="475" spans="1:5">
      <c r="A475" s="367">
        <v>20417</v>
      </c>
      <c r="B475" s="367">
        <f t="shared" si="27"/>
        <v>0</v>
      </c>
      <c r="C475" s="369"/>
      <c r="D475" s="367"/>
      <c r="E475" s="367">
        <f t="shared" si="26"/>
        <v>0</v>
      </c>
    </row>
    <row r="476" spans="1:5">
      <c r="A476" s="367">
        <v>20418</v>
      </c>
      <c r="B476" s="367">
        <f t="shared" si="27"/>
        <v>0</v>
      </c>
      <c r="C476" s="369"/>
      <c r="D476" s="367"/>
      <c r="E476" s="367">
        <f t="shared" si="26"/>
        <v>0</v>
      </c>
    </row>
    <row r="477" spans="1:5">
      <c r="A477" s="367">
        <v>20419</v>
      </c>
      <c r="B477" s="367">
        <f t="shared" si="27"/>
        <v>0</v>
      </c>
      <c r="C477" s="369"/>
      <c r="D477" s="367"/>
      <c r="E477" s="367">
        <f t="shared" si="26"/>
        <v>0</v>
      </c>
    </row>
    <row r="478" spans="1:5">
      <c r="A478" s="367">
        <v>20420</v>
      </c>
      <c r="B478" s="367">
        <f t="shared" si="27"/>
        <v>0</v>
      </c>
      <c r="C478" s="369"/>
      <c r="D478" s="367"/>
      <c r="E478" s="367">
        <f t="shared" si="26"/>
        <v>0</v>
      </c>
    </row>
    <row r="479" spans="1:5">
      <c r="A479" s="367">
        <v>20421</v>
      </c>
      <c r="B479" s="367">
        <f t="shared" si="27"/>
        <v>0</v>
      </c>
      <c r="C479" s="369"/>
      <c r="D479" s="367"/>
      <c r="E479" s="367">
        <f t="shared" si="26"/>
        <v>0</v>
      </c>
    </row>
    <row r="480" spans="1:5">
      <c r="A480" s="367">
        <v>20422</v>
      </c>
      <c r="B480" s="367">
        <f t="shared" si="27"/>
        <v>0</v>
      </c>
      <c r="C480" s="369"/>
      <c r="D480" s="367"/>
      <c r="E480" s="367">
        <f t="shared" si="26"/>
        <v>0</v>
      </c>
    </row>
    <row r="481" spans="1:5">
      <c r="A481" s="367">
        <v>20423</v>
      </c>
      <c r="B481" s="367">
        <f t="shared" si="27"/>
        <v>0</v>
      </c>
      <c r="C481" s="369"/>
      <c r="D481" s="367"/>
      <c r="E481" s="367">
        <f t="shared" si="26"/>
        <v>0</v>
      </c>
    </row>
    <row r="482" spans="1:5">
      <c r="A482" s="367">
        <v>20424</v>
      </c>
      <c r="B482" s="367">
        <f t="shared" si="27"/>
        <v>0</v>
      </c>
      <c r="C482" s="369"/>
      <c r="D482" s="367"/>
      <c r="E482" s="367">
        <f t="shared" si="26"/>
        <v>0</v>
      </c>
    </row>
    <row r="483" spans="1:5">
      <c r="A483" s="367">
        <v>20425</v>
      </c>
      <c r="B483" s="367">
        <f t="shared" si="27"/>
        <v>0</v>
      </c>
      <c r="C483" s="369"/>
      <c r="D483" s="367"/>
      <c r="E483" s="367">
        <f t="shared" si="26"/>
        <v>0</v>
      </c>
    </row>
    <row r="484" spans="1:5">
      <c r="A484" s="367">
        <v>20426</v>
      </c>
      <c r="B484" s="367"/>
      <c r="C484" s="369"/>
      <c r="D484" s="367"/>
      <c r="E484" s="367">
        <f t="shared" si="26"/>
        <v>0</v>
      </c>
    </row>
    <row r="485" spans="1:5">
      <c r="A485" s="367">
        <v>20427</v>
      </c>
      <c r="B485" s="367"/>
      <c r="C485" s="369"/>
      <c r="D485" s="367"/>
      <c r="E485" s="367">
        <f t="shared" si="26"/>
        <v>0</v>
      </c>
    </row>
    <row r="486" spans="1:5">
      <c r="A486" s="367">
        <v>20428</v>
      </c>
      <c r="B486" s="367"/>
      <c r="C486" s="369"/>
      <c r="D486" s="367"/>
      <c r="E486" s="367">
        <f t="shared" si="26"/>
        <v>0</v>
      </c>
    </row>
    <row r="487" spans="1:5">
      <c r="A487" s="367">
        <v>20429</v>
      </c>
      <c r="B487" s="367"/>
      <c r="C487" s="369"/>
      <c r="D487" s="367"/>
      <c r="E487" s="367">
        <f t="shared" si="26"/>
        <v>0</v>
      </c>
    </row>
    <row r="488" spans="1:5">
      <c r="A488" s="367">
        <v>20430</v>
      </c>
      <c r="B488" s="367"/>
      <c r="C488" s="369"/>
      <c r="D488" s="367"/>
      <c r="E488" s="367">
        <f t="shared" si="26"/>
        <v>0</v>
      </c>
    </row>
    <row r="490" spans="1:5">
      <c r="A490" s="366" t="s">
        <v>92</v>
      </c>
      <c r="B490" s="366">
        <f>B20</f>
        <v>0</v>
      </c>
      <c r="C490" s="855">
        <f>C20</f>
        <v>0</v>
      </c>
      <c r="D490" s="856"/>
      <c r="E490" s="857"/>
    </row>
    <row r="491" spans="1:5">
      <c r="A491" s="367" t="s">
        <v>114</v>
      </c>
      <c r="B491" s="367" t="s">
        <v>162</v>
      </c>
      <c r="C491" s="369" t="s">
        <v>115</v>
      </c>
      <c r="D491" s="369" t="s">
        <v>116</v>
      </c>
      <c r="E491" s="367" t="s">
        <v>48</v>
      </c>
    </row>
    <row r="492" spans="1:5">
      <c r="A492" s="367">
        <v>20501</v>
      </c>
      <c r="B492" s="367">
        <f>$B$490*100+C492</f>
        <v>0</v>
      </c>
      <c r="C492" s="369"/>
      <c r="D492" s="367"/>
      <c r="E492" s="367">
        <f t="shared" ref="E492:E521" si="28">$C$490</f>
        <v>0</v>
      </c>
    </row>
    <row r="493" spans="1:5">
      <c r="A493" s="367">
        <v>20502</v>
      </c>
      <c r="B493" s="367">
        <f t="shared" ref="B493:B516" si="29">$B$490*100+C493</f>
        <v>0</v>
      </c>
      <c r="C493" s="369"/>
      <c r="D493" s="367"/>
      <c r="E493" s="367">
        <f t="shared" si="28"/>
        <v>0</v>
      </c>
    </row>
    <row r="494" spans="1:5">
      <c r="A494" s="367">
        <v>20503</v>
      </c>
      <c r="B494" s="367">
        <f t="shared" si="29"/>
        <v>0</v>
      </c>
      <c r="C494" s="369"/>
      <c r="D494" s="367"/>
      <c r="E494" s="367">
        <f t="shared" si="28"/>
        <v>0</v>
      </c>
    </row>
    <row r="495" spans="1:5">
      <c r="A495" s="367">
        <v>20504</v>
      </c>
      <c r="B495" s="367">
        <f t="shared" si="29"/>
        <v>0</v>
      </c>
      <c r="C495" s="369"/>
      <c r="D495" s="367"/>
      <c r="E495" s="367">
        <f t="shared" si="28"/>
        <v>0</v>
      </c>
    </row>
    <row r="496" spans="1:5">
      <c r="A496" s="367">
        <v>20505</v>
      </c>
      <c r="B496" s="367">
        <f t="shared" si="29"/>
        <v>0</v>
      </c>
      <c r="C496" s="369"/>
      <c r="D496" s="367"/>
      <c r="E496" s="367">
        <f t="shared" si="28"/>
        <v>0</v>
      </c>
    </row>
    <row r="497" spans="1:5">
      <c r="A497" s="367">
        <v>20506</v>
      </c>
      <c r="B497" s="367">
        <f t="shared" si="29"/>
        <v>0</v>
      </c>
      <c r="C497" s="369"/>
      <c r="D497" s="367"/>
      <c r="E497" s="367">
        <f t="shared" si="28"/>
        <v>0</v>
      </c>
    </row>
    <row r="498" spans="1:5">
      <c r="A498" s="367">
        <v>20507</v>
      </c>
      <c r="B498" s="367">
        <f t="shared" si="29"/>
        <v>0</v>
      </c>
      <c r="C498" s="369"/>
      <c r="D498" s="367"/>
      <c r="E498" s="367">
        <f t="shared" si="28"/>
        <v>0</v>
      </c>
    </row>
    <row r="499" spans="1:5">
      <c r="A499" s="367">
        <v>20508</v>
      </c>
      <c r="B499" s="367">
        <f t="shared" si="29"/>
        <v>0</v>
      </c>
      <c r="C499" s="369"/>
      <c r="D499" s="367"/>
      <c r="E499" s="367">
        <f t="shared" si="28"/>
        <v>0</v>
      </c>
    </row>
    <row r="500" spans="1:5">
      <c r="A500" s="367">
        <v>20509</v>
      </c>
      <c r="B500" s="367">
        <f t="shared" si="29"/>
        <v>0</v>
      </c>
      <c r="C500" s="369"/>
      <c r="D500" s="367"/>
      <c r="E500" s="367">
        <f t="shared" si="28"/>
        <v>0</v>
      </c>
    </row>
    <row r="501" spans="1:5">
      <c r="A501" s="367">
        <v>20510</v>
      </c>
      <c r="B501" s="367">
        <f t="shared" si="29"/>
        <v>0</v>
      </c>
      <c r="C501" s="369"/>
      <c r="D501" s="367"/>
      <c r="E501" s="367">
        <f t="shared" si="28"/>
        <v>0</v>
      </c>
    </row>
    <row r="502" spans="1:5">
      <c r="A502" s="367">
        <v>20511</v>
      </c>
      <c r="B502" s="367">
        <f t="shared" si="29"/>
        <v>0</v>
      </c>
      <c r="C502" s="369"/>
      <c r="D502" s="367"/>
      <c r="E502" s="367">
        <f t="shared" si="28"/>
        <v>0</v>
      </c>
    </row>
    <row r="503" spans="1:5">
      <c r="A503" s="367">
        <v>20512</v>
      </c>
      <c r="B503" s="367">
        <f t="shared" si="29"/>
        <v>0</v>
      </c>
      <c r="C503" s="369"/>
      <c r="D503" s="367"/>
      <c r="E503" s="367">
        <f t="shared" si="28"/>
        <v>0</v>
      </c>
    </row>
    <row r="504" spans="1:5">
      <c r="A504" s="367">
        <v>20513</v>
      </c>
      <c r="B504" s="367">
        <f t="shared" si="29"/>
        <v>0</v>
      </c>
      <c r="C504" s="369"/>
      <c r="D504" s="367"/>
      <c r="E504" s="367">
        <f t="shared" si="28"/>
        <v>0</v>
      </c>
    </row>
    <row r="505" spans="1:5">
      <c r="A505" s="367">
        <v>20514</v>
      </c>
      <c r="B505" s="367">
        <f t="shared" si="29"/>
        <v>0</v>
      </c>
      <c r="C505" s="369"/>
      <c r="D505" s="367"/>
      <c r="E505" s="367">
        <f t="shared" si="28"/>
        <v>0</v>
      </c>
    </row>
    <row r="506" spans="1:5">
      <c r="A506" s="367">
        <v>20515</v>
      </c>
      <c r="B506" s="367">
        <f t="shared" si="29"/>
        <v>0</v>
      </c>
      <c r="C506" s="369"/>
      <c r="D506" s="367"/>
      <c r="E506" s="367">
        <f t="shared" si="28"/>
        <v>0</v>
      </c>
    </row>
    <row r="507" spans="1:5">
      <c r="A507" s="367">
        <v>20516</v>
      </c>
      <c r="B507" s="367">
        <f t="shared" si="29"/>
        <v>0</v>
      </c>
      <c r="C507" s="369"/>
      <c r="D507" s="367"/>
      <c r="E507" s="367">
        <f t="shared" si="28"/>
        <v>0</v>
      </c>
    </row>
    <row r="508" spans="1:5">
      <c r="A508" s="367">
        <v>20517</v>
      </c>
      <c r="B508" s="367">
        <f t="shared" si="29"/>
        <v>0</v>
      </c>
      <c r="C508" s="369"/>
      <c r="D508" s="367"/>
      <c r="E508" s="367">
        <f t="shared" si="28"/>
        <v>0</v>
      </c>
    </row>
    <row r="509" spans="1:5">
      <c r="A509" s="367">
        <v>20518</v>
      </c>
      <c r="B509" s="367">
        <f t="shared" si="29"/>
        <v>0</v>
      </c>
      <c r="C509" s="369"/>
      <c r="D509" s="367"/>
      <c r="E509" s="367">
        <f t="shared" si="28"/>
        <v>0</v>
      </c>
    </row>
    <row r="510" spans="1:5">
      <c r="A510" s="367">
        <v>20519</v>
      </c>
      <c r="B510" s="367">
        <f t="shared" si="29"/>
        <v>0</v>
      </c>
      <c r="C510" s="369"/>
      <c r="D510" s="367"/>
      <c r="E510" s="367">
        <f t="shared" si="28"/>
        <v>0</v>
      </c>
    </row>
    <row r="511" spans="1:5">
      <c r="A511" s="367">
        <v>20520</v>
      </c>
      <c r="B511" s="367">
        <f t="shared" si="29"/>
        <v>0</v>
      </c>
      <c r="C511" s="369"/>
      <c r="D511" s="367"/>
      <c r="E511" s="367">
        <f t="shared" si="28"/>
        <v>0</v>
      </c>
    </row>
    <row r="512" spans="1:5">
      <c r="A512" s="367">
        <v>20521</v>
      </c>
      <c r="B512" s="367">
        <f t="shared" si="29"/>
        <v>0</v>
      </c>
      <c r="C512" s="369"/>
      <c r="D512" s="367"/>
      <c r="E512" s="367">
        <f t="shared" si="28"/>
        <v>0</v>
      </c>
    </row>
    <row r="513" spans="1:5">
      <c r="A513" s="367">
        <v>20522</v>
      </c>
      <c r="B513" s="367">
        <f t="shared" si="29"/>
        <v>0</v>
      </c>
      <c r="C513" s="369"/>
      <c r="D513" s="367"/>
      <c r="E513" s="367">
        <f t="shared" si="28"/>
        <v>0</v>
      </c>
    </row>
    <row r="514" spans="1:5">
      <c r="A514" s="367">
        <v>20523</v>
      </c>
      <c r="B514" s="367">
        <f t="shared" si="29"/>
        <v>0</v>
      </c>
      <c r="C514" s="369"/>
      <c r="D514" s="367"/>
      <c r="E514" s="367">
        <f t="shared" si="28"/>
        <v>0</v>
      </c>
    </row>
    <row r="515" spans="1:5">
      <c r="A515" s="367">
        <v>20524</v>
      </c>
      <c r="B515" s="367">
        <f t="shared" si="29"/>
        <v>0</v>
      </c>
      <c r="C515" s="369"/>
      <c r="D515" s="367"/>
      <c r="E515" s="367">
        <f t="shared" si="28"/>
        <v>0</v>
      </c>
    </row>
    <row r="516" spans="1:5">
      <c r="A516" s="367">
        <v>20525</v>
      </c>
      <c r="B516" s="367">
        <f t="shared" si="29"/>
        <v>0</v>
      </c>
      <c r="C516" s="369"/>
      <c r="D516" s="367"/>
      <c r="E516" s="367">
        <f t="shared" si="28"/>
        <v>0</v>
      </c>
    </row>
    <row r="517" spans="1:5">
      <c r="A517" s="367">
        <v>20526</v>
      </c>
      <c r="B517" s="367"/>
      <c r="C517" s="369"/>
      <c r="D517" s="367"/>
      <c r="E517" s="367">
        <f t="shared" si="28"/>
        <v>0</v>
      </c>
    </row>
    <row r="518" spans="1:5">
      <c r="A518" s="367">
        <v>20527</v>
      </c>
      <c r="B518" s="367"/>
      <c r="C518" s="369"/>
      <c r="D518" s="367"/>
      <c r="E518" s="367">
        <f t="shared" si="28"/>
        <v>0</v>
      </c>
    </row>
    <row r="519" spans="1:5">
      <c r="A519" s="367">
        <v>20528</v>
      </c>
      <c r="B519" s="367"/>
      <c r="C519" s="369"/>
      <c r="D519" s="367"/>
      <c r="E519" s="367">
        <f t="shared" si="28"/>
        <v>0</v>
      </c>
    </row>
    <row r="520" spans="1:5">
      <c r="A520" s="367">
        <v>20529</v>
      </c>
      <c r="B520" s="367"/>
      <c r="C520" s="369"/>
      <c r="D520" s="367"/>
      <c r="E520" s="367">
        <f t="shared" si="28"/>
        <v>0</v>
      </c>
    </row>
    <row r="521" spans="1:5">
      <c r="A521" s="367">
        <v>20530</v>
      </c>
      <c r="B521" s="367"/>
      <c r="C521" s="369"/>
      <c r="D521" s="367"/>
      <c r="E521" s="367">
        <f t="shared" si="28"/>
        <v>0</v>
      </c>
    </row>
    <row r="523" spans="1:5">
      <c r="A523" s="366" t="s">
        <v>92</v>
      </c>
      <c r="B523" s="366">
        <f>B21</f>
        <v>0</v>
      </c>
      <c r="C523" s="855">
        <f>C21</f>
        <v>0</v>
      </c>
      <c r="D523" s="856"/>
      <c r="E523" s="857"/>
    </row>
    <row r="524" spans="1:5">
      <c r="A524" s="367" t="s">
        <v>114</v>
      </c>
      <c r="B524" s="367" t="s">
        <v>162</v>
      </c>
      <c r="C524" s="369" t="s">
        <v>115</v>
      </c>
      <c r="D524" s="369" t="s">
        <v>116</v>
      </c>
      <c r="E524" s="367" t="s">
        <v>48</v>
      </c>
    </row>
    <row r="525" spans="1:5">
      <c r="A525" s="367">
        <v>20601</v>
      </c>
      <c r="B525" s="367">
        <f>$B$523*100+C525</f>
        <v>0</v>
      </c>
      <c r="C525" s="369"/>
      <c r="D525" s="367"/>
      <c r="E525" s="367">
        <f t="shared" ref="E525:E554" si="30">$C$523</f>
        <v>0</v>
      </c>
    </row>
    <row r="526" spans="1:5">
      <c r="A526" s="367">
        <v>20602</v>
      </c>
      <c r="B526" s="367">
        <f t="shared" ref="B526:B549" si="31">$B$523*100+C526</f>
        <v>0</v>
      </c>
      <c r="C526" s="369"/>
      <c r="D526" s="367"/>
      <c r="E526" s="367">
        <f t="shared" si="30"/>
        <v>0</v>
      </c>
    </row>
    <row r="527" spans="1:5">
      <c r="A527" s="367">
        <v>20603</v>
      </c>
      <c r="B527" s="367">
        <f t="shared" si="31"/>
        <v>0</v>
      </c>
      <c r="C527" s="369"/>
      <c r="D527" s="367"/>
      <c r="E527" s="367">
        <f t="shared" si="30"/>
        <v>0</v>
      </c>
    </row>
    <row r="528" spans="1:5">
      <c r="A528" s="367">
        <v>20604</v>
      </c>
      <c r="B528" s="367">
        <f t="shared" si="31"/>
        <v>0</v>
      </c>
      <c r="C528" s="369"/>
      <c r="D528" s="367"/>
      <c r="E528" s="367">
        <f t="shared" si="30"/>
        <v>0</v>
      </c>
    </row>
    <row r="529" spans="1:5">
      <c r="A529" s="367">
        <v>20605</v>
      </c>
      <c r="B529" s="367">
        <f t="shared" si="31"/>
        <v>0</v>
      </c>
      <c r="C529" s="369"/>
      <c r="D529" s="367"/>
      <c r="E529" s="367">
        <f t="shared" si="30"/>
        <v>0</v>
      </c>
    </row>
    <row r="530" spans="1:5">
      <c r="A530" s="367">
        <v>20606</v>
      </c>
      <c r="B530" s="367">
        <f t="shared" si="31"/>
        <v>0</v>
      </c>
      <c r="C530" s="369"/>
      <c r="D530" s="367"/>
      <c r="E530" s="367">
        <f t="shared" si="30"/>
        <v>0</v>
      </c>
    </row>
    <row r="531" spans="1:5">
      <c r="A531" s="367">
        <v>20607</v>
      </c>
      <c r="B531" s="367">
        <f t="shared" si="31"/>
        <v>0</v>
      </c>
      <c r="C531" s="369"/>
      <c r="D531" s="367"/>
      <c r="E531" s="367">
        <f t="shared" si="30"/>
        <v>0</v>
      </c>
    </row>
    <row r="532" spans="1:5">
      <c r="A532" s="367">
        <v>20608</v>
      </c>
      <c r="B532" s="367">
        <f t="shared" si="31"/>
        <v>0</v>
      </c>
      <c r="C532" s="369"/>
      <c r="D532" s="367"/>
      <c r="E532" s="367">
        <f t="shared" si="30"/>
        <v>0</v>
      </c>
    </row>
    <row r="533" spans="1:5">
      <c r="A533" s="367">
        <v>20609</v>
      </c>
      <c r="B533" s="367">
        <f t="shared" si="31"/>
        <v>0</v>
      </c>
      <c r="C533" s="369"/>
      <c r="D533" s="367"/>
      <c r="E533" s="367">
        <f t="shared" si="30"/>
        <v>0</v>
      </c>
    </row>
    <row r="534" spans="1:5">
      <c r="A534" s="367">
        <v>20610</v>
      </c>
      <c r="B534" s="367">
        <f t="shared" si="31"/>
        <v>0</v>
      </c>
      <c r="C534" s="369"/>
      <c r="D534" s="367"/>
      <c r="E534" s="367">
        <f t="shared" si="30"/>
        <v>0</v>
      </c>
    </row>
    <row r="535" spans="1:5">
      <c r="A535" s="367">
        <v>20611</v>
      </c>
      <c r="B535" s="367">
        <f t="shared" si="31"/>
        <v>0</v>
      </c>
      <c r="C535" s="369"/>
      <c r="D535" s="367"/>
      <c r="E535" s="367">
        <f t="shared" si="30"/>
        <v>0</v>
      </c>
    </row>
    <row r="536" spans="1:5">
      <c r="A536" s="367">
        <v>20612</v>
      </c>
      <c r="B536" s="367">
        <f t="shared" si="31"/>
        <v>0</v>
      </c>
      <c r="C536" s="369"/>
      <c r="D536" s="367"/>
      <c r="E536" s="367">
        <f t="shared" si="30"/>
        <v>0</v>
      </c>
    </row>
    <row r="537" spans="1:5">
      <c r="A537" s="367">
        <v>20613</v>
      </c>
      <c r="B537" s="367">
        <f t="shared" si="31"/>
        <v>0</v>
      </c>
      <c r="C537" s="369"/>
      <c r="D537" s="367"/>
      <c r="E537" s="367">
        <f t="shared" si="30"/>
        <v>0</v>
      </c>
    </row>
    <row r="538" spans="1:5">
      <c r="A538" s="367">
        <v>20614</v>
      </c>
      <c r="B538" s="367">
        <f t="shared" si="31"/>
        <v>0</v>
      </c>
      <c r="C538" s="369"/>
      <c r="D538" s="367"/>
      <c r="E538" s="367">
        <f t="shared" si="30"/>
        <v>0</v>
      </c>
    </row>
    <row r="539" spans="1:5">
      <c r="A539" s="367">
        <v>20615</v>
      </c>
      <c r="B539" s="367">
        <f t="shared" si="31"/>
        <v>0</v>
      </c>
      <c r="C539" s="369"/>
      <c r="D539" s="367"/>
      <c r="E539" s="367">
        <f t="shared" si="30"/>
        <v>0</v>
      </c>
    </row>
    <row r="540" spans="1:5">
      <c r="A540" s="367">
        <v>20616</v>
      </c>
      <c r="B540" s="367">
        <f t="shared" si="31"/>
        <v>0</v>
      </c>
      <c r="C540" s="369"/>
      <c r="D540" s="367"/>
      <c r="E540" s="367">
        <f t="shared" si="30"/>
        <v>0</v>
      </c>
    </row>
    <row r="541" spans="1:5">
      <c r="A541" s="367">
        <v>20617</v>
      </c>
      <c r="B541" s="367">
        <f t="shared" si="31"/>
        <v>0</v>
      </c>
      <c r="C541" s="369"/>
      <c r="D541" s="367"/>
      <c r="E541" s="367">
        <f t="shared" si="30"/>
        <v>0</v>
      </c>
    </row>
    <row r="542" spans="1:5">
      <c r="A542" s="367">
        <v>20618</v>
      </c>
      <c r="B542" s="367">
        <f t="shared" si="31"/>
        <v>0</v>
      </c>
      <c r="C542" s="369"/>
      <c r="D542" s="367"/>
      <c r="E542" s="367">
        <f t="shared" si="30"/>
        <v>0</v>
      </c>
    </row>
    <row r="543" spans="1:5">
      <c r="A543" s="367">
        <v>20619</v>
      </c>
      <c r="B543" s="367">
        <f t="shared" si="31"/>
        <v>0</v>
      </c>
      <c r="C543" s="369"/>
      <c r="D543" s="367"/>
      <c r="E543" s="367">
        <f t="shared" si="30"/>
        <v>0</v>
      </c>
    </row>
    <row r="544" spans="1:5">
      <c r="A544" s="367">
        <v>20620</v>
      </c>
      <c r="B544" s="367">
        <f t="shared" si="31"/>
        <v>0</v>
      </c>
      <c r="C544" s="369"/>
      <c r="D544" s="367"/>
      <c r="E544" s="367">
        <f t="shared" si="30"/>
        <v>0</v>
      </c>
    </row>
    <row r="545" spans="1:5">
      <c r="A545" s="367">
        <v>20621</v>
      </c>
      <c r="B545" s="367">
        <f t="shared" si="31"/>
        <v>0</v>
      </c>
      <c r="C545" s="369"/>
      <c r="D545" s="367"/>
      <c r="E545" s="367">
        <f t="shared" si="30"/>
        <v>0</v>
      </c>
    </row>
    <row r="546" spans="1:5">
      <c r="A546" s="367">
        <v>20622</v>
      </c>
      <c r="B546" s="367">
        <f t="shared" si="31"/>
        <v>0</v>
      </c>
      <c r="C546" s="369"/>
      <c r="D546" s="367"/>
      <c r="E546" s="367">
        <f t="shared" si="30"/>
        <v>0</v>
      </c>
    </row>
    <row r="547" spans="1:5">
      <c r="A547" s="367">
        <v>20623</v>
      </c>
      <c r="B547" s="367">
        <f t="shared" si="31"/>
        <v>0</v>
      </c>
      <c r="C547" s="369"/>
      <c r="D547" s="367"/>
      <c r="E547" s="367">
        <f t="shared" si="30"/>
        <v>0</v>
      </c>
    </row>
    <row r="548" spans="1:5">
      <c r="A548" s="367">
        <v>20624</v>
      </c>
      <c r="B548" s="367">
        <f t="shared" si="31"/>
        <v>0</v>
      </c>
      <c r="C548" s="369"/>
      <c r="D548" s="367"/>
      <c r="E548" s="367">
        <f t="shared" si="30"/>
        <v>0</v>
      </c>
    </row>
    <row r="549" spans="1:5">
      <c r="A549" s="367">
        <v>20625</v>
      </c>
      <c r="B549" s="367">
        <f t="shared" si="31"/>
        <v>0</v>
      </c>
      <c r="C549" s="369"/>
      <c r="D549" s="367"/>
      <c r="E549" s="367">
        <f t="shared" si="30"/>
        <v>0</v>
      </c>
    </row>
    <row r="550" spans="1:5">
      <c r="A550" s="367">
        <v>20626</v>
      </c>
      <c r="B550" s="367"/>
      <c r="C550" s="369"/>
      <c r="D550" s="367"/>
      <c r="E550" s="367">
        <f t="shared" si="30"/>
        <v>0</v>
      </c>
    </row>
    <row r="551" spans="1:5">
      <c r="A551" s="367">
        <v>20627</v>
      </c>
      <c r="B551" s="367"/>
      <c r="C551" s="369"/>
      <c r="D551" s="367"/>
      <c r="E551" s="367">
        <f t="shared" si="30"/>
        <v>0</v>
      </c>
    </row>
    <row r="552" spans="1:5">
      <c r="A552" s="367">
        <v>20628</v>
      </c>
      <c r="B552" s="367"/>
      <c r="C552" s="369"/>
      <c r="D552" s="367"/>
      <c r="E552" s="367">
        <f t="shared" si="30"/>
        <v>0</v>
      </c>
    </row>
    <row r="553" spans="1:5">
      <c r="A553" s="367">
        <v>20629</v>
      </c>
      <c r="B553" s="367"/>
      <c r="C553" s="369"/>
      <c r="D553" s="367"/>
      <c r="E553" s="367">
        <f t="shared" si="30"/>
        <v>0</v>
      </c>
    </row>
    <row r="554" spans="1:5">
      <c r="A554" s="367">
        <v>20630</v>
      </c>
      <c r="B554" s="367"/>
      <c r="C554" s="369"/>
      <c r="D554" s="367"/>
      <c r="E554" s="367">
        <f t="shared" si="30"/>
        <v>0</v>
      </c>
    </row>
    <row r="556" spans="1:5">
      <c r="A556" s="366" t="s">
        <v>92</v>
      </c>
      <c r="B556" s="366">
        <f>B22</f>
        <v>0</v>
      </c>
      <c r="C556" s="855">
        <f>C22</f>
        <v>0</v>
      </c>
      <c r="D556" s="856"/>
      <c r="E556" s="857"/>
    </row>
    <row r="557" spans="1:5">
      <c r="A557" s="367" t="s">
        <v>114</v>
      </c>
      <c r="B557" s="367" t="s">
        <v>162</v>
      </c>
      <c r="C557" s="369" t="s">
        <v>115</v>
      </c>
      <c r="D557" s="369" t="s">
        <v>116</v>
      </c>
      <c r="E557" s="367" t="s">
        <v>48</v>
      </c>
    </row>
    <row r="558" spans="1:5">
      <c r="A558" s="367">
        <v>20701</v>
      </c>
      <c r="B558" s="367">
        <f>$B$556*100+C558</f>
        <v>0</v>
      </c>
      <c r="C558" s="369"/>
      <c r="D558" s="367"/>
      <c r="E558" s="367">
        <f t="shared" ref="E558:E587" si="32">$C$556</f>
        <v>0</v>
      </c>
    </row>
    <row r="559" spans="1:5">
      <c r="A559" s="367">
        <v>20702</v>
      </c>
      <c r="B559" s="367">
        <f t="shared" ref="B559:B582" si="33">$B$556*100+C559</f>
        <v>0</v>
      </c>
      <c r="C559" s="369"/>
      <c r="D559" s="367"/>
      <c r="E559" s="367">
        <f t="shared" si="32"/>
        <v>0</v>
      </c>
    </row>
    <row r="560" spans="1:5">
      <c r="A560" s="367">
        <v>20703</v>
      </c>
      <c r="B560" s="367">
        <f t="shared" si="33"/>
        <v>0</v>
      </c>
      <c r="C560" s="369"/>
      <c r="D560" s="367"/>
      <c r="E560" s="367">
        <f t="shared" si="32"/>
        <v>0</v>
      </c>
    </row>
    <row r="561" spans="1:5">
      <c r="A561" s="367">
        <v>20704</v>
      </c>
      <c r="B561" s="367">
        <f t="shared" si="33"/>
        <v>0</v>
      </c>
      <c r="C561" s="369"/>
      <c r="D561" s="367"/>
      <c r="E561" s="367">
        <f t="shared" si="32"/>
        <v>0</v>
      </c>
    </row>
    <row r="562" spans="1:5">
      <c r="A562" s="367">
        <v>20705</v>
      </c>
      <c r="B562" s="367">
        <f t="shared" si="33"/>
        <v>0</v>
      </c>
      <c r="C562" s="369"/>
      <c r="D562" s="367"/>
      <c r="E562" s="367">
        <f t="shared" si="32"/>
        <v>0</v>
      </c>
    </row>
    <row r="563" spans="1:5">
      <c r="A563" s="367">
        <v>20706</v>
      </c>
      <c r="B563" s="367">
        <f t="shared" si="33"/>
        <v>0</v>
      </c>
      <c r="C563" s="369"/>
      <c r="D563" s="367"/>
      <c r="E563" s="367">
        <f t="shared" si="32"/>
        <v>0</v>
      </c>
    </row>
    <row r="564" spans="1:5">
      <c r="A564" s="367">
        <v>20707</v>
      </c>
      <c r="B564" s="367">
        <f t="shared" si="33"/>
        <v>0</v>
      </c>
      <c r="C564" s="369"/>
      <c r="D564" s="367"/>
      <c r="E564" s="367">
        <f t="shared" si="32"/>
        <v>0</v>
      </c>
    </row>
    <row r="565" spans="1:5">
      <c r="A565" s="367">
        <v>20708</v>
      </c>
      <c r="B565" s="367">
        <f t="shared" si="33"/>
        <v>0</v>
      </c>
      <c r="C565" s="369"/>
      <c r="D565" s="367"/>
      <c r="E565" s="367">
        <f t="shared" si="32"/>
        <v>0</v>
      </c>
    </row>
    <row r="566" spans="1:5">
      <c r="A566" s="367">
        <v>20709</v>
      </c>
      <c r="B566" s="367">
        <f t="shared" si="33"/>
        <v>0</v>
      </c>
      <c r="C566" s="369"/>
      <c r="D566" s="368"/>
      <c r="E566" s="367">
        <f t="shared" si="32"/>
        <v>0</v>
      </c>
    </row>
    <row r="567" spans="1:5">
      <c r="A567" s="367">
        <v>20710</v>
      </c>
      <c r="B567" s="367">
        <f t="shared" si="33"/>
        <v>0</v>
      </c>
      <c r="C567" s="369"/>
      <c r="D567" s="367"/>
      <c r="E567" s="367">
        <f t="shared" si="32"/>
        <v>0</v>
      </c>
    </row>
    <row r="568" spans="1:5">
      <c r="A568" s="367">
        <v>20711</v>
      </c>
      <c r="B568" s="367">
        <f t="shared" si="33"/>
        <v>0</v>
      </c>
      <c r="C568" s="369"/>
      <c r="D568" s="367"/>
      <c r="E568" s="367">
        <f t="shared" si="32"/>
        <v>0</v>
      </c>
    </row>
    <row r="569" spans="1:5">
      <c r="A569" s="367">
        <v>20712</v>
      </c>
      <c r="B569" s="367">
        <f t="shared" si="33"/>
        <v>0</v>
      </c>
      <c r="C569" s="369"/>
      <c r="D569" s="367"/>
      <c r="E569" s="367">
        <f t="shared" si="32"/>
        <v>0</v>
      </c>
    </row>
    <row r="570" spans="1:5">
      <c r="A570" s="367">
        <v>20713</v>
      </c>
      <c r="B570" s="367">
        <f t="shared" si="33"/>
        <v>0</v>
      </c>
      <c r="C570" s="369"/>
      <c r="D570" s="367"/>
      <c r="E570" s="367">
        <f t="shared" si="32"/>
        <v>0</v>
      </c>
    </row>
    <row r="571" spans="1:5">
      <c r="A571" s="367">
        <v>20714</v>
      </c>
      <c r="B571" s="367">
        <f t="shared" si="33"/>
        <v>0</v>
      </c>
      <c r="C571" s="369"/>
      <c r="D571" s="367"/>
      <c r="E571" s="367">
        <f t="shared" si="32"/>
        <v>0</v>
      </c>
    </row>
    <row r="572" spans="1:5">
      <c r="A572" s="367">
        <v>20715</v>
      </c>
      <c r="B572" s="367">
        <f t="shared" si="33"/>
        <v>0</v>
      </c>
      <c r="C572" s="369"/>
      <c r="D572" s="367"/>
      <c r="E572" s="367">
        <f t="shared" si="32"/>
        <v>0</v>
      </c>
    </row>
    <row r="573" spans="1:5">
      <c r="A573" s="367">
        <v>20716</v>
      </c>
      <c r="B573" s="367">
        <f t="shared" si="33"/>
        <v>0</v>
      </c>
      <c r="C573" s="369"/>
      <c r="D573" s="367"/>
      <c r="E573" s="367">
        <f t="shared" si="32"/>
        <v>0</v>
      </c>
    </row>
    <row r="574" spans="1:5">
      <c r="A574" s="367">
        <v>20717</v>
      </c>
      <c r="B574" s="367">
        <f t="shared" si="33"/>
        <v>0</v>
      </c>
      <c r="C574" s="369"/>
      <c r="D574" s="367"/>
      <c r="E574" s="367">
        <f t="shared" si="32"/>
        <v>0</v>
      </c>
    </row>
    <row r="575" spans="1:5">
      <c r="A575" s="367">
        <v>20718</v>
      </c>
      <c r="B575" s="367">
        <f t="shared" si="33"/>
        <v>0</v>
      </c>
      <c r="C575" s="369"/>
      <c r="D575" s="367"/>
      <c r="E575" s="367">
        <f t="shared" si="32"/>
        <v>0</v>
      </c>
    </row>
    <row r="576" spans="1:5">
      <c r="A576" s="367">
        <v>20719</v>
      </c>
      <c r="B576" s="367">
        <f t="shared" si="33"/>
        <v>0</v>
      </c>
      <c r="C576" s="369"/>
      <c r="D576" s="367"/>
      <c r="E576" s="367">
        <f t="shared" si="32"/>
        <v>0</v>
      </c>
    </row>
    <row r="577" spans="1:5">
      <c r="A577" s="367">
        <v>20720</v>
      </c>
      <c r="B577" s="367">
        <f t="shared" si="33"/>
        <v>0</v>
      </c>
      <c r="C577" s="369"/>
      <c r="D577" s="367"/>
      <c r="E577" s="367">
        <f t="shared" si="32"/>
        <v>0</v>
      </c>
    </row>
    <row r="578" spans="1:5">
      <c r="A578" s="367">
        <v>20721</v>
      </c>
      <c r="B578" s="367">
        <f t="shared" si="33"/>
        <v>0</v>
      </c>
      <c r="C578" s="369"/>
      <c r="D578" s="367"/>
      <c r="E578" s="367">
        <f t="shared" si="32"/>
        <v>0</v>
      </c>
    </row>
    <row r="579" spans="1:5">
      <c r="A579" s="367">
        <v>20722</v>
      </c>
      <c r="B579" s="367">
        <f t="shared" si="33"/>
        <v>0</v>
      </c>
      <c r="C579" s="369"/>
      <c r="D579" s="367"/>
      <c r="E579" s="367">
        <f t="shared" si="32"/>
        <v>0</v>
      </c>
    </row>
    <row r="580" spans="1:5">
      <c r="A580" s="367">
        <v>20723</v>
      </c>
      <c r="B580" s="367">
        <f t="shared" si="33"/>
        <v>0</v>
      </c>
      <c r="C580" s="369"/>
      <c r="D580" s="367"/>
      <c r="E580" s="367">
        <f t="shared" si="32"/>
        <v>0</v>
      </c>
    </row>
    <row r="581" spans="1:5">
      <c r="A581" s="367">
        <v>20724</v>
      </c>
      <c r="B581" s="367">
        <f t="shared" si="33"/>
        <v>0</v>
      </c>
      <c r="C581" s="369"/>
      <c r="D581" s="367"/>
      <c r="E581" s="367">
        <f t="shared" si="32"/>
        <v>0</v>
      </c>
    </row>
    <row r="582" spans="1:5">
      <c r="A582" s="367">
        <v>20725</v>
      </c>
      <c r="B582" s="367">
        <f t="shared" si="33"/>
        <v>0</v>
      </c>
      <c r="C582" s="369"/>
      <c r="D582" s="367"/>
      <c r="E582" s="367">
        <f t="shared" si="32"/>
        <v>0</v>
      </c>
    </row>
    <row r="583" spans="1:5">
      <c r="A583" s="367">
        <v>20726</v>
      </c>
      <c r="B583" s="367"/>
      <c r="C583" s="369"/>
      <c r="D583" s="367"/>
      <c r="E583" s="367">
        <f t="shared" si="32"/>
        <v>0</v>
      </c>
    </row>
    <row r="584" spans="1:5">
      <c r="A584" s="367">
        <v>20727</v>
      </c>
      <c r="B584" s="367"/>
      <c r="C584" s="369"/>
      <c r="D584" s="367"/>
      <c r="E584" s="367">
        <f t="shared" si="32"/>
        <v>0</v>
      </c>
    </row>
    <row r="585" spans="1:5">
      <c r="A585" s="367">
        <v>20728</v>
      </c>
      <c r="B585" s="367"/>
      <c r="C585" s="369"/>
      <c r="D585" s="367"/>
      <c r="E585" s="367">
        <f t="shared" si="32"/>
        <v>0</v>
      </c>
    </row>
    <row r="586" spans="1:5">
      <c r="A586" s="367">
        <v>20729</v>
      </c>
      <c r="B586" s="367"/>
      <c r="C586" s="369"/>
      <c r="D586" s="367"/>
      <c r="E586" s="367">
        <f t="shared" si="32"/>
        <v>0</v>
      </c>
    </row>
    <row r="587" spans="1:5">
      <c r="A587" s="367">
        <v>20730</v>
      </c>
      <c r="B587" s="367"/>
      <c r="C587" s="369"/>
      <c r="D587" s="367"/>
      <c r="E587" s="367">
        <f t="shared" si="32"/>
        <v>0</v>
      </c>
    </row>
    <row r="589" spans="1:5">
      <c r="A589" s="366" t="s">
        <v>92</v>
      </c>
      <c r="B589" s="366">
        <f>B23</f>
        <v>0</v>
      </c>
      <c r="C589" s="855">
        <f>C23</f>
        <v>0</v>
      </c>
      <c r="D589" s="856"/>
      <c r="E589" s="857"/>
    </row>
    <row r="590" spans="1:5">
      <c r="A590" s="367" t="s">
        <v>114</v>
      </c>
      <c r="B590" s="367" t="s">
        <v>162</v>
      </c>
      <c r="C590" s="369" t="s">
        <v>115</v>
      </c>
      <c r="D590" s="369" t="s">
        <v>116</v>
      </c>
      <c r="E590" s="367" t="s">
        <v>48</v>
      </c>
    </row>
    <row r="591" spans="1:5">
      <c r="A591" s="367">
        <v>20801</v>
      </c>
      <c r="B591" s="367">
        <f>$B$589*100+C591</f>
        <v>0</v>
      </c>
      <c r="C591" s="369"/>
      <c r="D591" s="367"/>
      <c r="E591" s="367">
        <f t="shared" ref="E591:E620" si="34">$C$589</f>
        <v>0</v>
      </c>
    </row>
    <row r="592" spans="1:5">
      <c r="A592" s="367">
        <v>20802</v>
      </c>
      <c r="B592" s="367">
        <f t="shared" ref="B592:B615" si="35">$B$589*100+C592</f>
        <v>0</v>
      </c>
      <c r="C592" s="369"/>
      <c r="D592" s="367"/>
      <c r="E592" s="367">
        <f t="shared" si="34"/>
        <v>0</v>
      </c>
    </row>
    <row r="593" spans="1:5">
      <c r="A593" s="367">
        <v>20803</v>
      </c>
      <c r="B593" s="367">
        <f t="shared" si="35"/>
        <v>0</v>
      </c>
      <c r="C593" s="369"/>
      <c r="D593" s="367"/>
      <c r="E593" s="367">
        <f t="shared" si="34"/>
        <v>0</v>
      </c>
    </row>
    <row r="594" spans="1:5">
      <c r="A594" s="367">
        <v>20804</v>
      </c>
      <c r="B594" s="367">
        <f t="shared" si="35"/>
        <v>0</v>
      </c>
      <c r="C594" s="369"/>
      <c r="D594" s="367"/>
      <c r="E594" s="367">
        <f t="shared" si="34"/>
        <v>0</v>
      </c>
    </row>
    <row r="595" spans="1:5">
      <c r="A595" s="367">
        <v>20805</v>
      </c>
      <c r="B595" s="367">
        <f t="shared" si="35"/>
        <v>0</v>
      </c>
      <c r="C595" s="369"/>
      <c r="D595" s="367"/>
      <c r="E595" s="367">
        <f t="shared" si="34"/>
        <v>0</v>
      </c>
    </row>
    <row r="596" spans="1:5">
      <c r="A596" s="367">
        <v>20806</v>
      </c>
      <c r="B596" s="367">
        <f t="shared" si="35"/>
        <v>0</v>
      </c>
      <c r="C596" s="369"/>
      <c r="D596" s="367"/>
      <c r="E596" s="367">
        <f t="shared" si="34"/>
        <v>0</v>
      </c>
    </row>
    <row r="597" spans="1:5">
      <c r="A597" s="367">
        <v>20807</v>
      </c>
      <c r="B597" s="367">
        <f t="shared" si="35"/>
        <v>0</v>
      </c>
      <c r="C597" s="369"/>
      <c r="D597" s="367"/>
      <c r="E597" s="367">
        <f t="shared" si="34"/>
        <v>0</v>
      </c>
    </row>
    <row r="598" spans="1:5">
      <c r="A598" s="367">
        <v>20808</v>
      </c>
      <c r="B598" s="367">
        <f t="shared" si="35"/>
        <v>0</v>
      </c>
      <c r="C598" s="369"/>
      <c r="D598" s="367"/>
      <c r="E598" s="367">
        <f t="shared" si="34"/>
        <v>0</v>
      </c>
    </row>
    <row r="599" spans="1:5">
      <c r="A599" s="367">
        <v>20809</v>
      </c>
      <c r="B599" s="367">
        <f t="shared" si="35"/>
        <v>0</v>
      </c>
      <c r="C599" s="369"/>
      <c r="D599" s="367"/>
      <c r="E599" s="367">
        <f t="shared" si="34"/>
        <v>0</v>
      </c>
    </row>
    <row r="600" spans="1:5">
      <c r="A600" s="367">
        <v>20810</v>
      </c>
      <c r="B600" s="367">
        <f t="shared" si="35"/>
        <v>0</v>
      </c>
      <c r="C600" s="369"/>
      <c r="D600" s="367"/>
      <c r="E600" s="367">
        <f t="shared" si="34"/>
        <v>0</v>
      </c>
    </row>
    <row r="601" spans="1:5">
      <c r="A601" s="367">
        <v>20811</v>
      </c>
      <c r="B601" s="367">
        <f t="shared" si="35"/>
        <v>0</v>
      </c>
      <c r="C601" s="369"/>
      <c r="D601" s="367"/>
      <c r="E601" s="367">
        <f t="shared" si="34"/>
        <v>0</v>
      </c>
    </row>
    <row r="602" spans="1:5">
      <c r="A602" s="367">
        <v>20812</v>
      </c>
      <c r="B602" s="367">
        <f t="shared" si="35"/>
        <v>0</v>
      </c>
      <c r="C602" s="369"/>
      <c r="D602" s="367"/>
      <c r="E602" s="367">
        <f t="shared" si="34"/>
        <v>0</v>
      </c>
    </row>
    <row r="603" spans="1:5">
      <c r="A603" s="367">
        <v>20813</v>
      </c>
      <c r="B603" s="367">
        <f t="shared" si="35"/>
        <v>0</v>
      </c>
      <c r="C603" s="369"/>
      <c r="D603" s="367"/>
      <c r="E603" s="367">
        <f t="shared" si="34"/>
        <v>0</v>
      </c>
    </row>
    <row r="604" spans="1:5">
      <c r="A604" s="367">
        <v>20814</v>
      </c>
      <c r="B604" s="367">
        <f t="shared" si="35"/>
        <v>0</v>
      </c>
      <c r="C604" s="369"/>
      <c r="D604" s="367"/>
      <c r="E604" s="367">
        <f t="shared" si="34"/>
        <v>0</v>
      </c>
    </row>
    <row r="605" spans="1:5">
      <c r="A605" s="367">
        <v>20815</v>
      </c>
      <c r="B605" s="367">
        <f t="shared" si="35"/>
        <v>0</v>
      </c>
      <c r="C605" s="369"/>
      <c r="D605" s="367"/>
      <c r="E605" s="367">
        <f t="shared" si="34"/>
        <v>0</v>
      </c>
    </row>
    <row r="606" spans="1:5">
      <c r="A606" s="367">
        <v>20816</v>
      </c>
      <c r="B606" s="367">
        <f t="shared" si="35"/>
        <v>0</v>
      </c>
      <c r="C606" s="369"/>
      <c r="D606" s="367"/>
      <c r="E606" s="367">
        <f t="shared" si="34"/>
        <v>0</v>
      </c>
    </row>
    <row r="607" spans="1:5">
      <c r="A607" s="367">
        <v>20817</v>
      </c>
      <c r="B607" s="367">
        <f t="shared" si="35"/>
        <v>0</v>
      </c>
      <c r="C607" s="369"/>
      <c r="D607" s="367"/>
      <c r="E607" s="367">
        <f t="shared" si="34"/>
        <v>0</v>
      </c>
    </row>
    <row r="608" spans="1:5">
      <c r="A608" s="367">
        <v>20818</v>
      </c>
      <c r="B608" s="367">
        <f t="shared" si="35"/>
        <v>0</v>
      </c>
      <c r="C608" s="369"/>
      <c r="D608" s="367"/>
      <c r="E608" s="367">
        <f t="shared" si="34"/>
        <v>0</v>
      </c>
    </row>
    <row r="609" spans="1:5">
      <c r="A609" s="367">
        <v>20819</v>
      </c>
      <c r="B609" s="367">
        <f t="shared" si="35"/>
        <v>0</v>
      </c>
      <c r="C609" s="369"/>
      <c r="D609" s="367"/>
      <c r="E609" s="367">
        <f t="shared" si="34"/>
        <v>0</v>
      </c>
    </row>
    <row r="610" spans="1:5">
      <c r="A610" s="367">
        <v>20820</v>
      </c>
      <c r="B610" s="367">
        <f t="shared" si="35"/>
        <v>0</v>
      </c>
      <c r="C610" s="369"/>
      <c r="D610" s="367"/>
      <c r="E610" s="367">
        <f t="shared" si="34"/>
        <v>0</v>
      </c>
    </row>
    <row r="611" spans="1:5">
      <c r="A611" s="367">
        <v>20821</v>
      </c>
      <c r="B611" s="367">
        <f t="shared" si="35"/>
        <v>0</v>
      </c>
      <c r="C611" s="369"/>
      <c r="D611" s="367"/>
      <c r="E611" s="367">
        <f t="shared" si="34"/>
        <v>0</v>
      </c>
    </row>
    <row r="612" spans="1:5">
      <c r="A612" s="367">
        <v>20822</v>
      </c>
      <c r="B612" s="367">
        <f t="shared" si="35"/>
        <v>0</v>
      </c>
      <c r="C612" s="369"/>
      <c r="D612" s="367"/>
      <c r="E612" s="367">
        <f t="shared" si="34"/>
        <v>0</v>
      </c>
    </row>
    <row r="613" spans="1:5">
      <c r="A613" s="367">
        <v>20823</v>
      </c>
      <c r="B613" s="367">
        <f t="shared" si="35"/>
        <v>0</v>
      </c>
      <c r="C613" s="369"/>
      <c r="D613" s="367"/>
      <c r="E613" s="367">
        <f t="shared" si="34"/>
        <v>0</v>
      </c>
    </row>
    <row r="614" spans="1:5">
      <c r="A614" s="367">
        <v>20824</v>
      </c>
      <c r="B614" s="367">
        <f t="shared" si="35"/>
        <v>0</v>
      </c>
      <c r="C614" s="369"/>
      <c r="D614" s="367"/>
      <c r="E614" s="367">
        <f t="shared" si="34"/>
        <v>0</v>
      </c>
    </row>
    <row r="615" spans="1:5">
      <c r="A615" s="367">
        <v>20825</v>
      </c>
      <c r="B615" s="367">
        <f t="shared" si="35"/>
        <v>0</v>
      </c>
      <c r="C615" s="369"/>
      <c r="D615" s="367"/>
      <c r="E615" s="367">
        <f t="shared" si="34"/>
        <v>0</v>
      </c>
    </row>
    <row r="616" spans="1:5">
      <c r="A616" s="367">
        <v>20826</v>
      </c>
      <c r="B616" s="367"/>
      <c r="C616" s="369"/>
      <c r="D616" s="367"/>
      <c r="E616" s="367">
        <f t="shared" si="34"/>
        <v>0</v>
      </c>
    </row>
    <row r="617" spans="1:5">
      <c r="A617" s="367">
        <v>20827</v>
      </c>
      <c r="B617" s="367"/>
      <c r="C617" s="369"/>
      <c r="D617" s="367"/>
      <c r="E617" s="367">
        <f t="shared" si="34"/>
        <v>0</v>
      </c>
    </row>
    <row r="618" spans="1:5">
      <c r="A618" s="367">
        <v>20828</v>
      </c>
      <c r="B618" s="367"/>
      <c r="C618" s="369"/>
      <c r="D618" s="367"/>
      <c r="E618" s="367">
        <f t="shared" si="34"/>
        <v>0</v>
      </c>
    </row>
    <row r="619" spans="1:5">
      <c r="A619" s="367">
        <v>20829</v>
      </c>
      <c r="B619" s="367"/>
      <c r="C619" s="369"/>
      <c r="D619" s="367"/>
      <c r="E619" s="367">
        <f t="shared" si="34"/>
        <v>0</v>
      </c>
    </row>
    <row r="620" spans="1:5">
      <c r="A620" s="367">
        <v>20830</v>
      </c>
      <c r="B620" s="367"/>
      <c r="C620" s="369"/>
      <c r="D620" s="367"/>
      <c r="E620" s="367">
        <f t="shared" si="34"/>
        <v>0</v>
      </c>
    </row>
    <row r="622" spans="1:5">
      <c r="A622" s="366" t="s">
        <v>92</v>
      </c>
      <c r="B622" s="366">
        <f>B24</f>
        <v>0</v>
      </c>
      <c r="C622" s="855">
        <f>C24</f>
        <v>0</v>
      </c>
      <c r="D622" s="856"/>
      <c r="E622" s="857"/>
    </row>
    <row r="623" spans="1:5">
      <c r="A623" s="367" t="s">
        <v>114</v>
      </c>
      <c r="B623" s="367" t="s">
        <v>162</v>
      </c>
      <c r="C623" s="369" t="s">
        <v>115</v>
      </c>
      <c r="D623" s="369" t="s">
        <v>116</v>
      </c>
      <c r="E623" s="367" t="s">
        <v>48</v>
      </c>
    </row>
    <row r="624" spans="1:5">
      <c r="A624" s="367">
        <v>20901</v>
      </c>
      <c r="B624" s="367">
        <f>$B$622*100+C624</f>
        <v>0</v>
      </c>
      <c r="C624" s="369"/>
      <c r="D624" s="367"/>
      <c r="E624" s="367">
        <f t="shared" ref="E624:E653" si="36">$C$622</f>
        <v>0</v>
      </c>
    </row>
    <row r="625" spans="1:5">
      <c r="A625" s="367">
        <v>20902</v>
      </c>
      <c r="B625" s="367">
        <f t="shared" ref="B625:B648" si="37">$B$622*100+C625</f>
        <v>0</v>
      </c>
      <c r="C625" s="369"/>
      <c r="D625" s="367"/>
      <c r="E625" s="367">
        <f t="shared" si="36"/>
        <v>0</v>
      </c>
    </row>
    <row r="626" spans="1:5">
      <c r="A626" s="367">
        <v>20903</v>
      </c>
      <c r="B626" s="367">
        <f t="shared" si="37"/>
        <v>0</v>
      </c>
      <c r="C626" s="369"/>
      <c r="D626" s="367"/>
      <c r="E626" s="367">
        <f t="shared" si="36"/>
        <v>0</v>
      </c>
    </row>
    <row r="627" spans="1:5">
      <c r="A627" s="367">
        <v>20904</v>
      </c>
      <c r="B627" s="367">
        <f t="shared" si="37"/>
        <v>0</v>
      </c>
      <c r="C627" s="369"/>
      <c r="D627" s="367"/>
      <c r="E627" s="367">
        <f t="shared" si="36"/>
        <v>0</v>
      </c>
    </row>
    <row r="628" spans="1:5">
      <c r="A628" s="367">
        <v>20905</v>
      </c>
      <c r="B628" s="367">
        <f t="shared" si="37"/>
        <v>0</v>
      </c>
      <c r="C628" s="369"/>
      <c r="D628" s="367"/>
      <c r="E628" s="367">
        <f t="shared" si="36"/>
        <v>0</v>
      </c>
    </row>
    <row r="629" spans="1:5">
      <c r="A629" s="367">
        <v>20906</v>
      </c>
      <c r="B629" s="367">
        <f t="shared" si="37"/>
        <v>0</v>
      </c>
      <c r="C629" s="369"/>
      <c r="D629" s="367"/>
      <c r="E629" s="367">
        <f t="shared" si="36"/>
        <v>0</v>
      </c>
    </row>
    <row r="630" spans="1:5">
      <c r="A630" s="367">
        <v>20907</v>
      </c>
      <c r="B630" s="367">
        <f t="shared" si="37"/>
        <v>0</v>
      </c>
      <c r="C630" s="369"/>
      <c r="D630" s="367"/>
      <c r="E630" s="367">
        <f t="shared" si="36"/>
        <v>0</v>
      </c>
    </row>
    <row r="631" spans="1:5">
      <c r="A631" s="367">
        <v>20908</v>
      </c>
      <c r="B631" s="367">
        <f t="shared" si="37"/>
        <v>0</v>
      </c>
      <c r="C631" s="369"/>
      <c r="D631" s="367"/>
      <c r="E631" s="367">
        <f t="shared" si="36"/>
        <v>0</v>
      </c>
    </row>
    <row r="632" spans="1:5">
      <c r="A632" s="367">
        <v>20909</v>
      </c>
      <c r="B632" s="367">
        <f t="shared" si="37"/>
        <v>0</v>
      </c>
      <c r="C632" s="369"/>
      <c r="D632" s="367"/>
      <c r="E632" s="367">
        <f t="shared" si="36"/>
        <v>0</v>
      </c>
    </row>
    <row r="633" spans="1:5">
      <c r="A633" s="367">
        <v>20910</v>
      </c>
      <c r="B633" s="367">
        <f t="shared" si="37"/>
        <v>0</v>
      </c>
      <c r="C633" s="369"/>
      <c r="D633" s="367"/>
      <c r="E633" s="367">
        <f t="shared" si="36"/>
        <v>0</v>
      </c>
    </row>
    <row r="634" spans="1:5">
      <c r="A634" s="367">
        <v>20911</v>
      </c>
      <c r="B634" s="367">
        <f t="shared" si="37"/>
        <v>0</v>
      </c>
      <c r="C634" s="369"/>
      <c r="D634" s="367"/>
      <c r="E634" s="367">
        <f t="shared" si="36"/>
        <v>0</v>
      </c>
    </row>
    <row r="635" spans="1:5">
      <c r="A635" s="367">
        <v>20912</v>
      </c>
      <c r="B635" s="367">
        <f t="shared" si="37"/>
        <v>0</v>
      </c>
      <c r="C635" s="369"/>
      <c r="D635" s="367"/>
      <c r="E635" s="367">
        <f t="shared" si="36"/>
        <v>0</v>
      </c>
    </row>
    <row r="636" spans="1:5">
      <c r="A636" s="367">
        <v>20913</v>
      </c>
      <c r="B636" s="367">
        <f t="shared" si="37"/>
        <v>0</v>
      </c>
      <c r="C636" s="369"/>
      <c r="D636" s="367"/>
      <c r="E636" s="367">
        <f t="shared" si="36"/>
        <v>0</v>
      </c>
    </row>
    <row r="637" spans="1:5">
      <c r="A637" s="367">
        <v>20914</v>
      </c>
      <c r="B637" s="367">
        <f t="shared" si="37"/>
        <v>0</v>
      </c>
      <c r="C637" s="369"/>
      <c r="D637" s="367"/>
      <c r="E637" s="367">
        <f t="shared" si="36"/>
        <v>0</v>
      </c>
    </row>
    <row r="638" spans="1:5">
      <c r="A638" s="367">
        <v>20915</v>
      </c>
      <c r="B638" s="367">
        <f t="shared" si="37"/>
        <v>0</v>
      </c>
      <c r="C638" s="369"/>
      <c r="D638" s="367"/>
      <c r="E638" s="367">
        <f t="shared" si="36"/>
        <v>0</v>
      </c>
    </row>
    <row r="639" spans="1:5">
      <c r="A639" s="367">
        <v>20916</v>
      </c>
      <c r="B639" s="367">
        <f t="shared" si="37"/>
        <v>0</v>
      </c>
      <c r="C639" s="369"/>
      <c r="D639" s="367"/>
      <c r="E639" s="367">
        <f t="shared" si="36"/>
        <v>0</v>
      </c>
    </row>
    <row r="640" spans="1:5">
      <c r="A640" s="367">
        <v>20917</v>
      </c>
      <c r="B640" s="367">
        <f t="shared" si="37"/>
        <v>0</v>
      </c>
      <c r="C640" s="369"/>
      <c r="D640" s="367"/>
      <c r="E640" s="367">
        <f t="shared" si="36"/>
        <v>0</v>
      </c>
    </row>
    <row r="641" spans="1:6">
      <c r="A641" s="367">
        <v>20918</v>
      </c>
      <c r="B641" s="367">
        <f t="shared" si="37"/>
        <v>0</v>
      </c>
      <c r="C641" s="369"/>
      <c r="D641" s="367"/>
      <c r="E641" s="367">
        <f t="shared" si="36"/>
        <v>0</v>
      </c>
    </row>
    <row r="642" spans="1:6">
      <c r="A642" s="367">
        <v>20919</v>
      </c>
      <c r="B642" s="367">
        <f t="shared" si="37"/>
        <v>0</v>
      </c>
      <c r="C642" s="369"/>
      <c r="D642" s="367"/>
      <c r="E642" s="367">
        <f t="shared" si="36"/>
        <v>0</v>
      </c>
    </row>
    <row r="643" spans="1:6">
      <c r="A643" s="367">
        <v>20920</v>
      </c>
      <c r="B643" s="367">
        <f t="shared" si="37"/>
        <v>0</v>
      </c>
      <c r="C643" s="369"/>
      <c r="D643" s="367"/>
      <c r="E643" s="367">
        <f t="shared" si="36"/>
        <v>0</v>
      </c>
    </row>
    <row r="644" spans="1:6">
      <c r="A644" s="367">
        <v>20921</v>
      </c>
      <c r="B644" s="367">
        <f t="shared" si="37"/>
        <v>0</v>
      </c>
      <c r="C644" s="369"/>
      <c r="D644" s="367"/>
      <c r="E644" s="367">
        <f t="shared" si="36"/>
        <v>0</v>
      </c>
      <c r="F644" s="363" t="s">
        <v>164</v>
      </c>
    </row>
    <row r="645" spans="1:6">
      <c r="A645" s="367">
        <v>20922</v>
      </c>
      <c r="B645" s="367">
        <f t="shared" si="37"/>
        <v>0</v>
      </c>
      <c r="C645" s="369"/>
      <c r="D645" s="367"/>
      <c r="E645" s="367">
        <f t="shared" si="36"/>
        <v>0</v>
      </c>
      <c r="F645" s="363" t="s">
        <v>164</v>
      </c>
    </row>
    <row r="646" spans="1:6">
      <c r="A646" s="367">
        <v>20923</v>
      </c>
      <c r="B646" s="367">
        <f t="shared" si="37"/>
        <v>0</v>
      </c>
      <c r="C646" s="369"/>
      <c r="D646" s="367"/>
      <c r="E646" s="367">
        <f t="shared" si="36"/>
        <v>0</v>
      </c>
      <c r="F646" s="363" t="s">
        <v>164</v>
      </c>
    </row>
    <row r="647" spans="1:6">
      <c r="A647" s="367">
        <v>20924</v>
      </c>
      <c r="B647" s="367">
        <f t="shared" si="37"/>
        <v>0</v>
      </c>
      <c r="C647" s="369"/>
      <c r="D647" s="367"/>
      <c r="E647" s="367">
        <f t="shared" si="36"/>
        <v>0</v>
      </c>
      <c r="F647" s="363" t="s">
        <v>164</v>
      </c>
    </row>
    <row r="648" spans="1:6">
      <c r="A648" s="367">
        <v>20925</v>
      </c>
      <c r="B648" s="367">
        <f t="shared" si="37"/>
        <v>0</v>
      </c>
      <c r="C648" s="369"/>
      <c r="D648" s="367"/>
      <c r="E648" s="367">
        <f t="shared" si="36"/>
        <v>0</v>
      </c>
      <c r="F648" s="363" t="s">
        <v>164</v>
      </c>
    </row>
    <row r="649" spans="1:6">
      <c r="A649" s="367">
        <v>20926</v>
      </c>
      <c r="B649" s="367"/>
      <c r="C649" s="369"/>
      <c r="D649" s="367"/>
      <c r="E649" s="367">
        <f t="shared" si="36"/>
        <v>0</v>
      </c>
    </row>
    <row r="650" spans="1:6">
      <c r="A650" s="367">
        <v>20927</v>
      </c>
      <c r="B650" s="367"/>
      <c r="C650" s="369"/>
      <c r="D650" s="367"/>
      <c r="E650" s="367">
        <f t="shared" si="36"/>
        <v>0</v>
      </c>
    </row>
    <row r="651" spans="1:6">
      <c r="A651" s="367">
        <v>20928</v>
      </c>
      <c r="B651" s="367"/>
      <c r="C651" s="369"/>
      <c r="D651" s="367"/>
      <c r="E651" s="367">
        <f t="shared" si="36"/>
        <v>0</v>
      </c>
    </row>
    <row r="652" spans="1:6">
      <c r="A652" s="367">
        <v>20929</v>
      </c>
      <c r="B652" s="367"/>
      <c r="C652" s="369"/>
      <c r="D652" s="367"/>
      <c r="E652" s="367">
        <f t="shared" si="36"/>
        <v>0</v>
      </c>
    </row>
    <row r="653" spans="1:6">
      <c r="A653" s="367">
        <v>20930</v>
      </c>
      <c r="B653" s="367"/>
      <c r="C653" s="369"/>
      <c r="D653" s="367"/>
      <c r="E653" s="367">
        <f t="shared" si="36"/>
        <v>0</v>
      </c>
    </row>
    <row r="655" spans="1:6">
      <c r="A655" s="366" t="s">
        <v>92</v>
      </c>
      <c r="B655" s="366">
        <f>B25</f>
        <v>0</v>
      </c>
      <c r="C655" s="855">
        <f>C25</f>
        <v>0</v>
      </c>
      <c r="D655" s="856"/>
      <c r="E655" s="857"/>
    </row>
    <row r="656" spans="1:6">
      <c r="A656" s="367" t="s">
        <v>114</v>
      </c>
      <c r="B656" s="367" t="s">
        <v>162</v>
      </c>
      <c r="C656" s="369" t="s">
        <v>115</v>
      </c>
      <c r="D656" s="369" t="s">
        <v>116</v>
      </c>
      <c r="E656" s="367" t="s">
        <v>48</v>
      </c>
    </row>
    <row r="657" spans="1:5">
      <c r="A657" s="367">
        <v>21001</v>
      </c>
      <c r="B657" s="367">
        <f>$B$655*100+C657</f>
        <v>0</v>
      </c>
      <c r="C657" s="369"/>
      <c r="D657" s="367"/>
      <c r="E657" s="367">
        <f t="shared" ref="E657:E686" si="38">$C$655</f>
        <v>0</v>
      </c>
    </row>
    <row r="658" spans="1:5">
      <c r="A658" s="367">
        <v>21002</v>
      </c>
      <c r="B658" s="367">
        <f t="shared" ref="B658:B681" si="39">$B$655*100+C658</f>
        <v>0</v>
      </c>
      <c r="C658" s="369"/>
      <c r="D658" s="367"/>
      <c r="E658" s="367">
        <f t="shared" si="38"/>
        <v>0</v>
      </c>
    </row>
    <row r="659" spans="1:5">
      <c r="A659" s="367">
        <v>21003</v>
      </c>
      <c r="B659" s="367">
        <f t="shared" si="39"/>
        <v>0</v>
      </c>
      <c r="C659" s="369"/>
      <c r="D659" s="367"/>
      <c r="E659" s="367">
        <f t="shared" si="38"/>
        <v>0</v>
      </c>
    </row>
    <row r="660" spans="1:5">
      <c r="A660" s="367">
        <v>21004</v>
      </c>
      <c r="B660" s="367">
        <f t="shared" si="39"/>
        <v>0</v>
      </c>
      <c r="C660" s="369"/>
      <c r="D660" s="367"/>
      <c r="E660" s="367">
        <f t="shared" si="38"/>
        <v>0</v>
      </c>
    </row>
    <row r="661" spans="1:5">
      <c r="A661" s="367">
        <v>21005</v>
      </c>
      <c r="B661" s="367">
        <f t="shared" si="39"/>
        <v>0</v>
      </c>
      <c r="C661" s="369"/>
      <c r="D661" s="367"/>
      <c r="E661" s="367">
        <f t="shared" si="38"/>
        <v>0</v>
      </c>
    </row>
    <row r="662" spans="1:5">
      <c r="A662" s="367">
        <v>21006</v>
      </c>
      <c r="B662" s="367">
        <f t="shared" si="39"/>
        <v>0</v>
      </c>
      <c r="C662" s="369"/>
      <c r="D662" s="367"/>
      <c r="E662" s="367">
        <f t="shared" si="38"/>
        <v>0</v>
      </c>
    </row>
    <row r="663" spans="1:5">
      <c r="A663" s="367">
        <v>21007</v>
      </c>
      <c r="B663" s="367">
        <f t="shared" si="39"/>
        <v>0</v>
      </c>
      <c r="C663" s="369"/>
      <c r="D663" s="367"/>
      <c r="E663" s="367">
        <f t="shared" si="38"/>
        <v>0</v>
      </c>
    </row>
    <row r="664" spans="1:5">
      <c r="A664" s="367">
        <v>21008</v>
      </c>
      <c r="B664" s="367">
        <f t="shared" si="39"/>
        <v>0</v>
      </c>
      <c r="C664" s="369"/>
      <c r="D664" s="367"/>
      <c r="E664" s="367">
        <f t="shared" si="38"/>
        <v>0</v>
      </c>
    </row>
    <row r="665" spans="1:5">
      <c r="A665" s="367">
        <v>21009</v>
      </c>
      <c r="B665" s="367">
        <f t="shared" si="39"/>
        <v>0</v>
      </c>
      <c r="C665" s="369"/>
      <c r="D665" s="367"/>
      <c r="E665" s="367">
        <f t="shared" si="38"/>
        <v>0</v>
      </c>
    </row>
    <row r="666" spans="1:5">
      <c r="A666" s="367">
        <v>21010</v>
      </c>
      <c r="B666" s="367">
        <f t="shared" si="39"/>
        <v>0</v>
      </c>
      <c r="C666" s="369"/>
      <c r="D666" s="367"/>
      <c r="E666" s="367">
        <f t="shared" si="38"/>
        <v>0</v>
      </c>
    </row>
    <row r="667" spans="1:5">
      <c r="A667" s="367">
        <v>21011</v>
      </c>
      <c r="B667" s="367">
        <f t="shared" si="39"/>
        <v>0</v>
      </c>
      <c r="C667" s="369"/>
      <c r="D667" s="367"/>
      <c r="E667" s="367">
        <f t="shared" si="38"/>
        <v>0</v>
      </c>
    </row>
    <row r="668" spans="1:5">
      <c r="A668" s="367">
        <v>21012</v>
      </c>
      <c r="B668" s="367">
        <f t="shared" si="39"/>
        <v>0</v>
      </c>
      <c r="C668" s="369"/>
      <c r="D668" s="367"/>
      <c r="E668" s="367">
        <f t="shared" si="38"/>
        <v>0</v>
      </c>
    </row>
    <row r="669" spans="1:5">
      <c r="A669" s="367">
        <v>21013</v>
      </c>
      <c r="B669" s="367">
        <f t="shared" si="39"/>
        <v>0</v>
      </c>
      <c r="C669" s="369"/>
      <c r="D669" s="367"/>
      <c r="E669" s="367">
        <f t="shared" si="38"/>
        <v>0</v>
      </c>
    </row>
    <row r="670" spans="1:5">
      <c r="A670" s="367">
        <v>21014</v>
      </c>
      <c r="B670" s="367">
        <f t="shared" si="39"/>
        <v>0</v>
      </c>
      <c r="C670" s="369"/>
      <c r="D670" s="367"/>
      <c r="E670" s="367">
        <f t="shared" si="38"/>
        <v>0</v>
      </c>
    </row>
    <row r="671" spans="1:5">
      <c r="A671" s="367">
        <v>21015</v>
      </c>
      <c r="B671" s="367">
        <f t="shared" si="39"/>
        <v>0</v>
      </c>
      <c r="C671" s="369"/>
      <c r="D671" s="367"/>
      <c r="E671" s="367">
        <f t="shared" si="38"/>
        <v>0</v>
      </c>
    </row>
    <row r="672" spans="1:5">
      <c r="A672" s="367">
        <v>21016</v>
      </c>
      <c r="B672" s="367">
        <f t="shared" si="39"/>
        <v>0</v>
      </c>
      <c r="C672" s="369"/>
      <c r="D672" s="367"/>
      <c r="E672" s="367">
        <f t="shared" si="38"/>
        <v>0</v>
      </c>
    </row>
    <row r="673" spans="1:5">
      <c r="A673" s="367">
        <v>21017</v>
      </c>
      <c r="B673" s="367">
        <f t="shared" si="39"/>
        <v>0</v>
      </c>
      <c r="C673" s="369"/>
      <c r="D673" s="367"/>
      <c r="E673" s="367">
        <f t="shared" si="38"/>
        <v>0</v>
      </c>
    </row>
    <row r="674" spans="1:5">
      <c r="A674" s="367">
        <v>21018</v>
      </c>
      <c r="B674" s="367">
        <f t="shared" si="39"/>
        <v>0</v>
      </c>
      <c r="C674" s="369"/>
      <c r="D674" s="367"/>
      <c r="E674" s="367">
        <f t="shared" si="38"/>
        <v>0</v>
      </c>
    </row>
    <row r="675" spans="1:5">
      <c r="A675" s="367">
        <v>21019</v>
      </c>
      <c r="B675" s="367">
        <f t="shared" si="39"/>
        <v>0</v>
      </c>
      <c r="C675" s="369"/>
      <c r="D675" s="367"/>
      <c r="E675" s="367">
        <f t="shared" si="38"/>
        <v>0</v>
      </c>
    </row>
    <row r="676" spans="1:5">
      <c r="A676" s="367">
        <v>21020</v>
      </c>
      <c r="B676" s="367">
        <f t="shared" si="39"/>
        <v>0</v>
      </c>
      <c r="C676" s="369"/>
      <c r="D676" s="367"/>
      <c r="E676" s="367">
        <f t="shared" si="38"/>
        <v>0</v>
      </c>
    </row>
    <row r="677" spans="1:5">
      <c r="A677" s="367">
        <v>21021</v>
      </c>
      <c r="B677" s="367">
        <f t="shared" si="39"/>
        <v>0</v>
      </c>
      <c r="C677" s="369"/>
      <c r="D677" s="367"/>
      <c r="E677" s="367">
        <f t="shared" si="38"/>
        <v>0</v>
      </c>
    </row>
    <row r="678" spans="1:5">
      <c r="A678" s="367">
        <v>21022</v>
      </c>
      <c r="B678" s="367">
        <f t="shared" si="39"/>
        <v>0</v>
      </c>
      <c r="C678" s="369"/>
      <c r="D678" s="367"/>
      <c r="E678" s="367">
        <f t="shared" si="38"/>
        <v>0</v>
      </c>
    </row>
    <row r="679" spans="1:5">
      <c r="A679" s="367">
        <v>21023</v>
      </c>
      <c r="B679" s="367">
        <f t="shared" si="39"/>
        <v>0</v>
      </c>
      <c r="C679" s="369"/>
      <c r="D679" s="367"/>
      <c r="E679" s="367">
        <f t="shared" si="38"/>
        <v>0</v>
      </c>
    </row>
    <row r="680" spans="1:5">
      <c r="A680" s="367">
        <v>21024</v>
      </c>
      <c r="B680" s="367">
        <f t="shared" si="39"/>
        <v>0</v>
      </c>
      <c r="C680" s="369"/>
      <c r="D680" s="367"/>
      <c r="E680" s="367">
        <f t="shared" si="38"/>
        <v>0</v>
      </c>
    </row>
    <row r="681" spans="1:5">
      <c r="A681" s="367">
        <v>21025</v>
      </c>
      <c r="B681" s="367">
        <f t="shared" si="39"/>
        <v>0</v>
      </c>
      <c r="C681" s="369"/>
      <c r="D681" s="367"/>
      <c r="E681" s="367">
        <f t="shared" si="38"/>
        <v>0</v>
      </c>
    </row>
    <row r="682" spans="1:5">
      <c r="A682" s="367">
        <v>21026</v>
      </c>
      <c r="B682" s="367"/>
      <c r="C682" s="369"/>
      <c r="D682" s="367"/>
      <c r="E682" s="367">
        <f t="shared" si="38"/>
        <v>0</v>
      </c>
    </row>
    <row r="683" spans="1:5">
      <c r="A683" s="367">
        <v>21027</v>
      </c>
      <c r="B683" s="367"/>
      <c r="C683" s="369"/>
      <c r="D683" s="367"/>
      <c r="E683" s="367">
        <f t="shared" si="38"/>
        <v>0</v>
      </c>
    </row>
    <row r="684" spans="1:5">
      <c r="A684" s="367">
        <v>21028</v>
      </c>
      <c r="B684" s="367"/>
      <c r="C684" s="369"/>
      <c r="D684" s="367"/>
      <c r="E684" s="367">
        <f t="shared" si="38"/>
        <v>0</v>
      </c>
    </row>
    <row r="685" spans="1:5">
      <c r="A685" s="367">
        <v>21029</v>
      </c>
      <c r="B685" s="367"/>
      <c r="C685" s="369"/>
      <c r="D685" s="367"/>
      <c r="E685" s="367">
        <f t="shared" si="38"/>
        <v>0</v>
      </c>
    </row>
    <row r="686" spans="1:5">
      <c r="A686" s="367">
        <v>21030</v>
      </c>
      <c r="B686" s="367"/>
      <c r="C686" s="369"/>
      <c r="D686" s="367"/>
      <c r="E686" s="367">
        <f t="shared" si="38"/>
        <v>0</v>
      </c>
    </row>
  </sheetData>
  <sheetProtection password="CFD9" sheet="1" objects="1" scenarios="1"/>
  <mergeCells count="42">
    <mergeCell ref="C622:E622"/>
    <mergeCell ref="C655:E655"/>
    <mergeCell ref="C358:E358"/>
    <mergeCell ref="C391:E391"/>
    <mergeCell ref="C424:E424"/>
    <mergeCell ref="C457:E457"/>
    <mergeCell ref="C490:E490"/>
    <mergeCell ref="C523:E523"/>
    <mergeCell ref="C556:E556"/>
    <mergeCell ref="C589:E589"/>
    <mergeCell ref="C292:E292"/>
    <mergeCell ref="C325:E325"/>
    <mergeCell ref="C94:E94"/>
    <mergeCell ref="C127:E127"/>
    <mergeCell ref="C12:E12"/>
    <mergeCell ref="C61:E61"/>
    <mergeCell ref="C16:E16"/>
    <mergeCell ref="C17:E17"/>
    <mergeCell ref="C18:E18"/>
    <mergeCell ref="C19:E19"/>
    <mergeCell ref="C20:E20"/>
    <mergeCell ref="C21:E21"/>
    <mergeCell ref="C22:E22"/>
    <mergeCell ref="C23:E23"/>
    <mergeCell ref="C24:E24"/>
    <mergeCell ref="C25:E25"/>
    <mergeCell ref="C7:E7"/>
    <mergeCell ref="C8:E8"/>
    <mergeCell ref="C9:E9"/>
    <mergeCell ref="C10:E10"/>
    <mergeCell ref="C11:E11"/>
    <mergeCell ref="C2:E2"/>
    <mergeCell ref="C3:E3"/>
    <mergeCell ref="C4:E4"/>
    <mergeCell ref="C5:E5"/>
    <mergeCell ref="C6:E6"/>
    <mergeCell ref="C160:E160"/>
    <mergeCell ref="C193:E193"/>
    <mergeCell ref="C226:E226"/>
    <mergeCell ref="C259:E259"/>
    <mergeCell ref="C15:E15"/>
    <mergeCell ref="C28:E28"/>
  </mergeCells>
  <phoneticPr fontId="3"/>
  <pageMargins left="0.75" right="0.75" top="1" bottom="1"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入力説明</vt:lpstr>
      <vt:lpstr>記録用紙入力</vt:lpstr>
      <vt:lpstr>記録用紙印刷</vt:lpstr>
      <vt:lpstr>記録用紙印刷 (15点)</vt:lpstr>
      <vt:lpstr>選手名簿</vt:lpstr>
      <vt:lpstr>記録用紙印刷!Print_Area</vt:lpstr>
      <vt:lpstr>'記録用紙印刷 (15点)'!Print_Area</vt:lpstr>
      <vt:lpstr>記録用紙入力!Print_Area</vt:lpstr>
      <vt:lpstr>入力説明!Print_Area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matsuda tsukasa</dc:creator>
  <cp:lastModifiedBy>chidamasako</cp:lastModifiedBy>
  <cp:lastPrinted>2019-04-02T23:55:40Z</cp:lastPrinted>
  <dcterms:created xsi:type="dcterms:W3CDTF">2003-03-25T11:12:45Z</dcterms:created>
  <dcterms:modified xsi:type="dcterms:W3CDTF">2019-04-03T03:42:03Z</dcterms:modified>
</cp:coreProperties>
</file>